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200fc893a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arity Diagnostic" sheetId="1" r:id="Rbae94e601a674469"/>
    <x:sheet xmlns:r="http://schemas.openxmlformats.org/officeDocument/2006/relationships" name="13-Week Cash Flow" sheetId="2" r:id="Rf0ab5c3ef3a740e3"/>
    <x:sheet xmlns:r="http://schemas.openxmlformats.org/officeDocument/2006/relationships" name="KPI Dashboard" sheetId="3" r:id="R66faec5dd22a431e"/>
    <x:sheet xmlns:r="http://schemas.openxmlformats.org/officeDocument/2006/relationships" name="Budget vs Actual" sheetId="4" r:id="R2135c6edc3c24c27"/>
    <x:sheet xmlns:r="http://schemas.openxmlformats.org/officeDocument/2006/relationships" name="Checks" sheetId="5" r:id="R0841d22bc34b45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;[Red]($#,##0);-"/>
    <x:numFmt numFmtId="201" formatCode="0.0%;[Red](0.0%);-"/>
    <x:numFmt numFmtId="202" formatCode="0"/>
    <x:numFmt numFmtId="203" formatCode="#,##0;[Red](#,##0);-"/>
  </x:numFmts>
  <x:fonts count="25">
    <x:font>
      <x:sz val="11"/>
      <x:name val="Carlito"/>
    </x:font>
    <x:font>
      <x:b/>
      <x:sz val="22"/>
      <x:color rgb="FFFFFFFF"/>
      <x:name val="Carlito"/>
    </x:font>
    <x:font>
      <x:i/>
      <x:sz val="10"/>
      <x:color rgb="FF52606D"/>
      <x:name val="Carlito"/>
    </x:font>
    <x:font>
      <x:b/>
      <x:sz val="9"/>
      <x:color rgb="FF6B7C8F"/>
      <x:name val="Carlito"/>
    </x:font>
    <x:font>
      <x:b/>
      <x:sz val="18"/>
      <x:color rgb="FF102A43"/>
      <x:name val="Carlito"/>
    </x:font>
    <x:font>
      <x:b/>
      <x:sz val="18"/>
      <x:color rgb="FFA13D3D"/>
      <x:name val="Carlito"/>
    </x:font>
    <x:font>
      <x:b/>
      <x:sz val="11"/>
      <x:color rgb="FFFFFFFF"/>
      <x:name val="Carlito"/>
    </x:font>
    <x:font>
      <x:sz val="9"/>
      <x:color rgb="FF17212B"/>
      <x:name val="Carlito"/>
    </x:font>
    <x:font>
      <x:b/>
      <x:sz val="9"/>
      <x:color rgb="FFB87A36"/>
      <x:name val="Carlito"/>
    </x:font>
    <x:font>
      <x:b/>
      <x:sz val="9"/>
      <x:color rgb="FF102A43"/>
      <x:name val="Carlito"/>
    </x:font>
    <x:font>
      <x:b/>
      <x:sz val="12"/>
      <x:color rgb="FF102A43"/>
      <x:name val="Carlito"/>
    </x:font>
    <x:font>
      <x:i/>
      <x:sz val="9"/>
      <x:color rgb="FF6B7C8F"/>
      <x:name val="Carlito"/>
    </x:font>
    <x:font>
      <x:sz val="11"/>
      <x:color rgb="FF0000FF"/>
      <x:name val="Carlito"/>
    </x:font>
    <x:font>
      <x:b/>
      <x:sz val="11"/>
      <x:color rgb="FF102A43"/>
      <x:name val="Carlito"/>
    </x:font>
    <x:font>
      <x:b/>
      <x:sz val="10"/>
      <x:color rgb="FFFFFFFF"/>
      <x:name val="Carlito"/>
    </x:font>
    <x:font>
      <x:sz val="9"/>
      <x:color rgb="FF52606D"/>
      <x:name val="Carlito"/>
    </x:font>
    <x:font>
      <x:b/>
      <x:sz val="9"/>
      <x:color rgb="FF52606D"/>
      <x:name val="Carlito"/>
    </x:font>
    <x:font>
      <x:b/>
      <x:sz val="9"/>
      <x:color rgb="FF17212B"/>
      <x:name val="Carlito"/>
    </x:font>
    <x:font>
      <x:sz val="8"/>
      <x:color rgb="FF6B7C8F"/>
      <x:name val="Carlito"/>
    </x:font>
    <x:font>
      <x:b/>
      <x:sz val="18"/>
      <x:color rgb="FF28694B"/>
      <x:name val="Carlito"/>
    </x:font>
    <x:font>
      <x:sz val="11"/>
      <x:color rgb="FF008000"/>
      <x:name val="Carlito"/>
    </x:font>
    <x:font>
      <x:b/>
      <x:sz val="16"/>
      <x:color rgb="FF28694B"/>
      <x:name val="Carlito"/>
    </x:font>
    <x:font>
      <x:b/>
      <x:sz val="11"/>
      <x:color rgb="FF0000FF"/>
      <x:name val="Carlito"/>
    </x:font>
    <x:font>
      <x:b/>
      <x:sz val="11"/>
      <x:color rgb="FF17212B"/>
      <x:name val="Carlito"/>
    </x:font>
    <x:font>
      <x:b/>
      <x:sz val="11"/>
      <x:color rgb="FF008000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F7F2E8"/>
      </x:patternFill>
    </x:fill>
    <x:fill>
      <x:patternFill patternType="solid">
        <x:fgColor rgb="FFF8E8E8"/>
      </x:patternFill>
    </x:fill>
    <x:fill>
      <x:patternFill patternType="solid">
        <x:fgColor rgb="FF183B56"/>
      </x:patternFill>
    </x:fill>
    <x:fill>
      <x:patternFill patternType="solid">
        <x:fgColor rgb="FFFFFDF8"/>
      </x:patternFill>
    </x:fill>
    <x:fill>
      <x:patternFill patternType="solid">
        <x:fgColor rgb="FFEEF2F5"/>
      </x:patternFill>
    </x:fill>
    <x:fill>
      <x:patternFill patternType="solid">
        <x:fgColor rgb="FFE7F3EC"/>
      </x:patternFill>
    </x:fill>
  </x:fills>
  <x:borders count="29">
    <x:border/>
    <x:border>
      <x:right style="thin">
        <x:color rgb="FFDED8CC"/>
      </x:right>
      <x:bottom style="thin">
        <x:color rgb="FFDED8CC"/>
      </x:bottom>
    </x:border>
    <x:border>
      <x:left style="thin">
        <x:color rgb="FFDED8CC"/>
      </x:left>
      <x:right style="thin">
        <x:color rgb="FFDED8CC"/>
      </x:right>
      <x:bottom style="thin">
        <x:color rgb="FFDED8CC"/>
      </x:bottom>
    </x:border>
    <x:border>
      <x:left style="thin">
        <x:color rgb="FFDED8CC"/>
      </x:left>
      <x:bottom style="thin">
        <x:color rgb="FFDED8CC"/>
      </x:bottom>
    </x:border>
    <x:border>
      <x:right style="thin">
        <x:color rgb="FFDED8CC"/>
      </x:right>
      <x:top style="thin">
        <x:color rgb="FFDED8CC"/>
      </x:top>
      <x:bottom style="thin">
        <x:color rgb="FFDED8CC"/>
      </x:bottom>
    </x:border>
    <x:border>
      <x:left style="thin">
        <x:color rgb="FFDED8CC"/>
      </x:left>
      <x:right style="thin">
        <x:color rgb="FFDED8CC"/>
      </x:right>
      <x:top style="thin">
        <x:color rgb="FFDED8CC"/>
      </x:top>
      <x:bottom style="thin">
        <x:color rgb="FFDED8CC"/>
      </x:bottom>
    </x:border>
    <x:border>
      <x:left style="thin">
        <x:color rgb="FFDED8CC"/>
      </x:left>
      <x:top style="thin">
        <x:color rgb="FFDED8CC"/>
      </x:top>
      <x:bottom style="thin">
        <x:color rgb="FFDED8CC"/>
      </x:bottom>
    </x:border>
    <x:border>
      <x:right style="thin">
        <x:color rgb="FFDED8CC"/>
      </x:right>
      <x:top style="thin">
        <x:color rgb="FFDED8CC"/>
      </x:top>
    </x:border>
    <x:border>
      <x:left style="thin">
        <x:color rgb="FFDED8CC"/>
      </x:left>
      <x:right style="thin">
        <x:color rgb="FFDED8CC"/>
      </x:right>
      <x:top style="thin">
        <x:color rgb="FFDED8CC"/>
      </x:top>
    </x:border>
    <x:border>
      <x:left style="thin">
        <x:color rgb="FFDED8CC"/>
      </x:left>
      <x:top style="thin">
        <x:color rgb="FFDED8CC"/>
      </x:top>
    </x:border>
    <x:border>
      <x:left style="thin">
        <x:color rgb="FFD6A85F"/>
      </x:left>
      <x:right style="thin">
        <x:color rgb="FFDED8CC"/>
      </x:right>
      <x:top style="thin">
        <x:color rgb="FFD6A85F"/>
      </x:top>
      <x:bottom style="thin">
        <x:color rgb="FFD6A85F"/>
      </x:bottom>
    </x:border>
    <x:border>
      <x:left style="thin">
        <x:color rgb="FFDED8CC"/>
      </x:left>
      <x:right style="thin">
        <x:color rgb="FFDED8CC"/>
      </x:right>
      <x:top style="thin">
        <x:color rgb="FFD6A85F"/>
      </x:top>
      <x:bottom style="thin">
        <x:color rgb="FFD6A85F"/>
      </x:bottom>
    </x:border>
    <x:border>
      <x:left style="thin">
        <x:color rgb="FFDED8CC"/>
      </x:left>
      <x:right style="thin">
        <x:color rgb="FFD6A85F"/>
      </x:right>
      <x:top style="thin">
        <x:color rgb="FFD6A85F"/>
      </x:top>
      <x:bottom style="thin">
        <x:color rgb="FFD6A85F"/>
      </x:bottom>
    </x:border>
    <x:border>
      <x:left style="medium">
        <x:color rgb="FFD6A85F"/>
      </x:left>
      <x:top style="medium">
        <x:color rgb="FFD6A85F"/>
      </x:top>
    </x:border>
    <x:border>
      <x:top style="medium">
        <x:color rgb="FFD6A85F"/>
      </x:top>
    </x:border>
    <x:border>
      <x:right style="medium">
        <x:color rgb="FFD6A85F"/>
      </x:right>
      <x:top style="medium">
        <x:color rgb="FFD6A85F"/>
      </x:top>
    </x:border>
    <x:border>
      <x:left style="medium">
        <x:color rgb="FFD6A85F"/>
      </x:left>
    </x:border>
    <x:border>
      <x:right style="medium">
        <x:color rgb="FFD6A85F"/>
      </x:right>
    </x:border>
    <x:border>
      <x:left style="medium">
        <x:color rgb="FFD6A85F"/>
      </x:left>
      <x:bottom style="medium">
        <x:color rgb="FFD6A85F"/>
      </x:bottom>
    </x:border>
    <x:border>
      <x:bottom style="medium">
        <x:color rgb="FFD6A85F"/>
      </x:bottom>
    </x:border>
    <x:border>
      <x:right style="medium">
        <x:color rgb="FFD6A85F"/>
      </x:right>
      <x:bottom style="medium">
        <x:color rgb="FFD6A85F"/>
      </x:bottom>
    </x:border>
    <x:border>
      <x:bottom style="thin">
        <x:color rgb="FFD6A85F"/>
      </x:bottom>
    </x:border>
    <x:border>
      <x:top style="medium">
        <x:color rgb="FF102A43"/>
      </x:top>
    </x:border>
    <x:border>
      <x:top style="double">
        <x:color rgb="FF102A43"/>
      </x:top>
    </x:border>
    <x:border>
      <x:bottom style="thin">
        <x:color rgb="FFDED8CC"/>
      </x:bottom>
    </x:border>
    <x:border>
      <x:top style="thin">
        <x:color rgb="FFDED8CC"/>
      </x:top>
      <x:bottom style="thin">
        <x:color rgb="FFDED8CC"/>
      </x:bottom>
    </x:border>
    <x:border>
      <x:top style="thin">
        <x:color rgb="FFDED8CC"/>
      </x:top>
    </x:border>
    <x:border>
      <x:top style="medium">
        <x:color rgb="FF102A43"/>
      </x:top>
      <x:bottom style="thin">
        <x:color rgb="FFDED8CC"/>
      </x:bottom>
    </x:border>
    <x:border>
      <x:top style="double">
        <x:color rgb="FFD6A85F"/>
      </x:top>
    </x:border>
  </x:borders>
  <x:cellStyleXfs count="1">
    <x:xf numFmtId="0" fontId="0" fillId="0" borderId="0"/>
  </x:cellStyleXfs>
  <x:cellXfs count="21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7" fillId="0" borderId="2" xfId="0" applyNumberFormat="1" applyFont="1" applyFill="1" applyBorder="1"/>
    <x:xf numFmtId="0" fontId="7" fillId="0" borderId="3" xfId="0" applyNumberFormat="1" applyFont="1" applyFill="1" applyBorder="1"/>
    <x:xf numFmtId="0" fontId="7" fillId="0" borderId="4" xfId="0" applyNumberFormat="1" applyFont="1" applyFill="1" applyBorder="1"/>
    <x:xf numFmtId="0" fontId="7" fillId="0" borderId="5" xfId="0" applyNumberFormat="1" applyFont="1" applyFill="1" applyBorder="1"/>
    <x:xf numFmtId="0" fontId="7" fillId="0" borderId="6" xfId="0" applyNumberFormat="1" applyFont="1" applyFill="1" applyBorder="1"/>
    <x:xf numFmtId="0" fontId="7" fillId="0" borderId="7" xfId="0" applyNumberFormat="1" applyFont="1" applyFill="1" applyBorder="1"/>
    <x:xf numFmtId="0" fontId="7" fillId="0" borderId="8" xfId="0" applyNumberFormat="1" applyFont="1" applyFill="1" applyBorder="1"/>
    <x:xf numFmtId="0" fontId="7" fillId="0" borderId="9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7" fillId="0" borderId="2" xfId="0" applyNumberFormat="1" applyFont="1" applyFill="1" applyBorder="1" applyAlignment="1">
      <x:alignment wrapText="1"/>
    </x:xf>
    <x:xf numFmtId="0" fontId="7" fillId="0" borderId="3" xfId="0" applyNumberFormat="1" applyFont="1" applyFill="1" applyBorder="1" applyAlignment="1">
      <x:alignment wrapText="1"/>
    </x:xf>
    <x:xf numFmtId="0" fontId="7" fillId="0" borderId="4" xfId="0" applyNumberFormat="1" applyFont="1" applyFill="1" applyBorder="1" applyAlignment="1">
      <x:alignment wrapText="1"/>
    </x:xf>
    <x:xf numFmtId="0" fontId="7" fillId="0" borderId="5" xfId="0" applyNumberFormat="1" applyFont="1" applyFill="1" applyBorder="1" applyAlignment="1">
      <x:alignment wrapText="1"/>
    </x:xf>
    <x:xf numFmtId="0" fontId="7" fillId="0" borderId="6" xfId="0" applyNumberFormat="1" applyFont="1" applyFill="1" applyBorder="1" applyAlignment="1">
      <x:alignment wrapText="1"/>
    </x:xf>
    <x:xf numFmtId="0" fontId="7" fillId="0" borderId="7" xfId="0" applyNumberFormat="1" applyFont="1" applyFill="1" applyBorder="1" applyAlignment="1">
      <x:alignment wrapText="1"/>
    </x:xf>
    <x:xf numFmtId="0" fontId="7" fillId="0" borderId="8" xfId="0" applyNumberFormat="1" applyFont="1" applyFill="1" applyBorder="1" applyAlignment="1">
      <x:alignment wrapText="1"/>
    </x:xf>
    <x:xf numFmtId="0" fontId="7" fillId="0" borderId="9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vertical="top" wrapText="1"/>
    </x:xf>
    <x:xf numFmtId="0" fontId="7" fillId="0" borderId="2" xfId="0" applyNumberFormat="1" applyFont="1" applyFill="1" applyBorder="1" applyAlignment="1">
      <x:alignment vertical="top" wrapText="1"/>
    </x:xf>
    <x:xf numFmtId="0" fontId="7" fillId="0" borderId="3" xfId="0" applyNumberFormat="1" applyFont="1" applyFill="1" applyBorder="1" applyAlignment="1">
      <x:alignment vertical="top" wrapText="1"/>
    </x:xf>
    <x:xf numFmtId="0" fontId="7" fillId="0" borderId="4" xfId="0" applyNumberFormat="1" applyFont="1" applyFill="1" applyBorder="1" applyAlignment="1">
      <x:alignment vertical="top" wrapText="1"/>
    </x:xf>
    <x:xf numFmtId="0" fontId="7" fillId="0" borderId="5" xfId="0" applyNumberFormat="1" applyFont="1" applyFill="1" applyBorder="1" applyAlignment="1">
      <x:alignment vertical="top" wrapText="1"/>
    </x:xf>
    <x:xf numFmtId="0" fontId="7" fillId="0" borderId="6" xfId="0" applyNumberFormat="1" applyFont="1" applyFill="1" applyBorder="1" applyAlignment="1">
      <x:alignment vertical="top" wrapText="1"/>
    </x:xf>
    <x:xf numFmtId="0" fontId="7" fillId="0" borderId="7" xfId="0" applyNumberFormat="1" applyFont="1" applyFill="1" applyBorder="1" applyAlignment="1">
      <x:alignment vertical="top" wrapText="1"/>
    </x:xf>
    <x:xf numFmtId="0" fontId="7" fillId="0" borderId="8" xfId="0" applyNumberFormat="1" applyFont="1" applyFill="1" applyBorder="1" applyAlignment="1">
      <x:alignment vertical="top" wrapText="1"/>
    </x:xf>
    <x:xf numFmtId="0" fontId="7" fillId="0" borderId="9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vertical="top" wrapText="1"/>
    </x:xf>
    <x:xf numFmtId="0" fontId="8" fillId="0" borderId="4" xfId="0" applyNumberFormat="1" applyFont="1" applyFill="1" applyBorder="1" applyAlignment="1">
      <x:alignment vertical="top" wrapText="1"/>
    </x:xf>
    <x:xf numFmtId="0" fontId="8" fillId="0" borderId="7" xfId="0" applyNumberFormat="1" applyFont="1" applyFill="1" applyBorder="1" applyAlignment="1">
      <x:alignment vertical="top" wrapText="1"/>
    </x:xf>
    <x:xf numFmtId="0" fontId="8" fillId="0" borderId="2" xfId="0" applyNumberFormat="1" applyFont="1" applyFill="1" applyBorder="1" applyAlignment="1">
      <x:alignment vertical="top" wrapText="1"/>
    </x:xf>
    <x:xf numFmtId="0" fontId="8" fillId="0" borderId="5" xfId="0" applyNumberFormat="1" applyFont="1" applyFill="1" applyBorder="1" applyAlignment="1">
      <x:alignment vertical="top" wrapText="1"/>
    </x:xf>
    <x:xf numFmtId="0" fontId="8" fillId="0" borderId="8" xfId="0" applyNumberFormat="1" applyFont="1" applyFill="1" applyBorder="1" applyAlignment="1">
      <x:alignment vertical="top" wrapText="1"/>
    </x:xf>
    <x:xf numFmtId="0" fontId="8" fillId="3" borderId="7" xfId="0" applyNumberFormat="1" applyFont="1" applyFill="1" applyBorder="1" applyAlignment="1">
      <x:alignment vertical="top" wrapText="1"/>
    </x:xf>
    <x:xf numFmtId="0" fontId="7" fillId="3" borderId="8" xfId="0" applyNumberFormat="1" applyFont="1" applyFill="1" applyBorder="1" applyAlignment="1">
      <x:alignment vertical="top" wrapText="1"/>
    </x:xf>
    <x:xf numFmtId="0" fontId="8" fillId="3" borderId="8" xfId="0" applyNumberFormat="1" applyFont="1" applyFill="1" applyBorder="1" applyAlignment="1">
      <x:alignment vertical="top" wrapText="1"/>
    </x:xf>
    <x:xf numFmtId="0" fontId="7" fillId="3" borderId="9" xfId="0" applyNumberFormat="1" applyFont="1" applyFill="1" applyBorder="1" applyAlignment="1">
      <x:alignment vertical="top" wrapText="1"/>
    </x:xf>
    <x:xf numFmtId="0" fontId="9" fillId="3" borderId="7" xfId="0" applyNumberFormat="1" applyFont="1" applyFill="1" applyBorder="1" applyAlignment="1">
      <x:alignment vertical="top" wrapText="1"/>
    </x:xf>
    <x:xf numFmtId="0" fontId="9" fillId="3" borderId="8" xfId="0" applyNumberFormat="1" applyFont="1" applyFill="1" applyBorder="1" applyAlignment="1">
      <x:alignment vertical="top" wrapText="1"/>
    </x:xf>
    <x:xf numFmtId="0" fontId="9" fillId="3" borderId="9" xfId="0" applyNumberFormat="1" applyFont="1" applyFill="1" applyBorder="1" applyAlignment="1">
      <x:alignment vertical="top" wrapText="1"/>
    </x:xf>
    <x:xf numFmtId="0" fontId="9" fillId="3" borderId="10" xfId="0" applyNumberFormat="1" applyFont="1" applyFill="1" applyBorder="1" applyAlignment="1">
      <x:alignment vertical="top" wrapText="1"/>
    </x:xf>
    <x:xf numFmtId="0" fontId="9" fillId="3" borderId="11" xfId="0" applyNumberFormat="1" applyFont="1" applyFill="1" applyBorder="1" applyAlignment="1">
      <x:alignment vertical="top" wrapText="1"/>
    </x:xf>
    <x:xf numFmtId="0" fontId="9" fillId="3" borderId="12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10" fillId="6" borderId="0" xfId="0" applyNumberFormat="1" applyFont="1" applyFill="1" applyBorder="1"/>
    <x:xf numFmtId="0" fontId="10" fillId="6" borderId="13" xfId="0" applyNumberFormat="1" applyFont="1" applyFill="1" applyBorder="1"/>
    <x:xf numFmtId="0" fontId="10" fillId="6" borderId="14" xfId="0" applyNumberFormat="1" applyFont="1" applyFill="1" applyBorder="1"/>
    <x:xf numFmtId="0" fontId="10" fillId="6" borderId="15" xfId="0" applyNumberFormat="1" applyFont="1" applyFill="1" applyBorder="1"/>
    <x:xf numFmtId="0" fontId="10" fillId="6" borderId="16" xfId="0" applyNumberFormat="1" applyFont="1" applyFill="1" applyBorder="1"/>
    <x:xf numFmtId="0" fontId="10" fillId="6" borderId="17" xfId="0" applyNumberFormat="1" applyFont="1" applyFill="1" applyBorder="1"/>
    <x:xf numFmtId="0" fontId="10" fillId="6" borderId="18" xfId="0" applyNumberFormat="1" applyFont="1" applyFill="1" applyBorder="1"/>
    <x:xf numFmtId="0" fontId="10" fillId="6" borderId="19" xfId="0" applyNumberFormat="1" applyFont="1" applyFill="1" applyBorder="1"/>
    <x:xf numFmtId="0" fontId="10" fillId="6" borderId="20" xfId="0" applyNumberFormat="1" applyFont="1" applyFill="1" applyBorder="1"/>
    <x:xf numFmtId="0" fontId="10" fillId="6" borderId="13" xfId="0" applyNumberFormat="1" applyFont="1" applyFill="1" applyBorder="1" applyAlignment="1">
      <x:alignment wrapText="1"/>
    </x:xf>
    <x:xf numFmtId="0" fontId="10" fillId="6" borderId="14" xfId="0" applyNumberFormat="1" applyFont="1" applyFill="1" applyBorder="1" applyAlignment="1">
      <x:alignment wrapText="1"/>
    </x:xf>
    <x:xf numFmtId="0" fontId="10" fillId="6" borderId="15" xfId="0" applyNumberFormat="1" applyFont="1" applyFill="1" applyBorder="1" applyAlignment="1">
      <x:alignment wrapText="1"/>
    </x:xf>
    <x:xf numFmtId="0" fontId="10" fillId="6" borderId="16" xfId="0" applyNumberFormat="1" applyFont="1" applyFill="1" applyBorder="1" applyAlignment="1">
      <x:alignment wrapText="1"/>
    </x:xf>
    <x:xf numFmtId="0" fontId="10" fillId="6" borderId="0" xfId="0" applyNumberFormat="1" applyFont="1" applyFill="1" applyBorder="1" applyAlignment="1">
      <x:alignment wrapText="1"/>
    </x:xf>
    <x:xf numFmtId="0" fontId="10" fillId="6" borderId="17" xfId="0" applyNumberFormat="1" applyFont="1" applyFill="1" applyBorder="1" applyAlignment="1">
      <x:alignment wrapText="1"/>
    </x:xf>
    <x:xf numFmtId="0" fontId="10" fillId="6" borderId="18" xfId="0" applyNumberFormat="1" applyFont="1" applyFill="1" applyBorder="1" applyAlignment="1">
      <x:alignment wrapText="1"/>
    </x:xf>
    <x:xf numFmtId="0" fontId="10" fillId="6" borderId="19" xfId="0" applyNumberFormat="1" applyFont="1" applyFill="1" applyBorder="1" applyAlignment="1">
      <x:alignment wrapText="1"/>
    </x:xf>
    <x:xf numFmtId="0" fontId="10" fillId="6" borderId="20" xfId="0" applyNumberFormat="1" applyFont="1" applyFill="1" applyBorder="1" applyAlignment="1">
      <x:alignment wrapText="1"/>
    </x:xf>
    <x:xf numFmtId="0" fontId="10" fillId="6" borderId="13" xfId="0" applyNumberFormat="1" applyFont="1" applyFill="1" applyBorder="1" applyAlignment="1">
      <x:alignment vertical="center" wrapText="1"/>
    </x:xf>
    <x:xf numFmtId="0" fontId="10" fillId="6" borderId="14" xfId="0" applyNumberFormat="1" applyFont="1" applyFill="1" applyBorder="1" applyAlignment="1">
      <x:alignment vertical="center" wrapText="1"/>
    </x:xf>
    <x:xf numFmtId="0" fontId="10" fillId="6" borderId="15" xfId="0" applyNumberFormat="1" applyFont="1" applyFill="1" applyBorder="1" applyAlignment="1">
      <x:alignment vertical="center" wrapText="1"/>
    </x:xf>
    <x:xf numFmtId="0" fontId="10" fillId="6" borderId="16" xfId="0" applyNumberFormat="1" applyFont="1" applyFill="1" applyBorder="1" applyAlignment="1">
      <x:alignment vertical="center" wrapText="1"/>
    </x:xf>
    <x:xf numFmtId="0" fontId="10" fillId="6" borderId="0" xfId="0" applyNumberFormat="1" applyFont="1" applyFill="1" applyBorder="1" applyAlignment="1">
      <x:alignment vertical="center" wrapText="1"/>
    </x:xf>
    <x:xf numFmtId="0" fontId="10" fillId="6" borderId="17" xfId="0" applyNumberFormat="1" applyFont="1" applyFill="1" applyBorder="1" applyAlignment="1">
      <x:alignment vertical="center" wrapText="1"/>
    </x:xf>
    <x:xf numFmtId="0" fontId="10" fillId="6" borderId="18" xfId="0" applyNumberFormat="1" applyFont="1" applyFill="1" applyBorder="1" applyAlignment="1">
      <x:alignment vertical="center" wrapText="1"/>
    </x:xf>
    <x:xf numFmtId="0" fontId="10" fillId="6" borderId="19" xfId="0" applyNumberFormat="1" applyFont="1" applyFill="1" applyBorder="1" applyAlignment="1">
      <x:alignment vertical="center" wrapText="1"/>
    </x:xf>
    <x:xf numFmtId="0" fontId="10" fillId="6" borderId="2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/>
    <x:xf numFmtId="0" fontId="6" fillId="5" borderId="0" xfId="0" applyNumberFormat="1" applyFont="1" applyFill="1" applyBorder="1" applyAlignment="1">
      <x:alignment horizontal="right"/>
    </x:xf>
    <x:xf numFmtId="0" fontId="6" fillId="5" borderId="0" xfId="0" applyNumberFormat="1" applyFont="1" applyFill="1" applyBorder="1" applyAlignment="1">
      <x:alignment horizontal="left"/>
    </x:xf>
    <x:xf numFmtId="200" fontId="0" fillId="0" borderId="0" xfId="0" applyNumberFormat="1" applyFont="1" applyFill="1" applyBorder="1"/>
    <x:xf numFmtId="200" fontId="12" fillId="0" borderId="0" xfId="0" applyNumberFormat="1" applyFont="1" applyFill="1" applyBorder="1"/>
    <x:xf numFmtId="200" fontId="12" fillId="3" borderId="0" xfId="0" applyNumberFormat="1" applyFont="1" applyFill="1" applyBorder="1"/>
    <x:xf numFmtId="200" fontId="0" fillId="3" borderId="0" xfId="0" applyNumberFormat="1" applyFont="1" applyFill="1" applyBorder="1"/>
    <x:xf numFmtId="0" fontId="13" fillId="3" borderId="0" xfId="0" applyNumberFormat="1" applyFont="1" applyFill="1" applyBorder="1"/>
    <x:xf numFmtId="200" fontId="13" fillId="3" borderId="0" xfId="0" applyNumberFormat="1" applyFont="1" applyFill="1" applyBorder="1"/>
    <x:xf numFmtId="0" fontId="13" fillId="3" borderId="21" xfId="0" applyNumberFormat="1" applyFont="1" applyFill="1" applyBorder="1"/>
    <x:xf numFmtId="200" fontId="13" fillId="3" borderId="21" xfId="0" applyNumberFormat="1" applyFont="1" applyFill="1" applyBorder="1"/>
    <x:xf numFmtId="0" fontId="13" fillId="0" borderId="0" xfId="0" applyNumberFormat="1" applyFont="1" applyFill="1" applyBorder="1"/>
    <x:xf numFmtId="200" fontId="13" fillId="0" borderId="0" xfId="0" applyNumberFormat="1" applyFont="1" applyFill="1" applyBorder="1"/>
    <x:xf numFmtId="0" fontId="13" fillId="0" borderId="22" xfId="0" applyNumberFormat="1" applyFont="1" applyFill="1" applyBorder="1"/>
    <x:xf numFmtId="200" fontId="13" fillId="0" borderId="22" xfId="0" applyNumberFormat="1" applyFont="1" applyFill="1" applyBorder="1"/>
    <x:xf numFmtId="0" fontId="0" fillId="7" borderId="0" xfId="0" applyNumberFormat="1" applyFont="1" applyFill="1" applyBorder="1"/>
    <x:xf numFmtId="200" fontId="12" fillId="7" borderId="0" xfId="0" applyNumberFormat="1" applyFont="1" applyFill="1" applyBorder="1"/>
    <x:xf numFmtId="0" fontId="13" fillId="0" borderId="23" xfId="0" applyNumberFormat="1" applyFont="1" applyFill="1" applyBorder="1"/>
    <x:xf numFmtId="200" fontId="13" fillId="0" borderId="23" xfId="0" applyNumberFormat="1" applyFont="1" applyFill="1" applyBorder="1"/>
    <x:xf numFmtId="0" fontId="14" fillId="2" borderId="0" xfId="0" applyNumberFormat="1" applyFont="1" applyFill="1" applyBorder="1"/>
    <x:xf numFmtId="0" fontId="14" fillId="2" borderId="0" xfId="0" applyNumberFormat="1" applyFont="1" applyFill="1" applyBorder="1" applyAlignment="1">
      <x:alignment wrapText="1"/>
    </x:xf>
    <x:xf numFmtId="0" fontId="15" fillId="0" borderId="0" xfId="0" applyNumberFormat="1" applyFont="1" applyFill="1" applyBorder="1"/>
    <x:xf numFmtId="0" fontId="16" fillId="3" borderId="21" xfId="0" applyNumberFormat="1" applyFont="1" applyFill="1" applyBorder="1"/>
    <x:xf numFmtId="0" fontId="16" fillId="0" borderId="0" xfId="0" applyNumberFormat="1" applyFont="1" applyFill="1" applyBorder="1"/>
    <x:xf numFmtId="0" fontId="16" fillId="0" borderId="22" xfId="0" applyNumberFormat="1" applyFont="1" applyFill="1" applyBorder="1"/>
    <x:xf numFmtId="0" fontId="15" fillId="7" borderId="0" xfId="0" applyNumberFormat="1" applyFont="1" applyFill="1" applyBorder="1"/>
    <x:xf numFmtId="0" fontId="16" fillId="0" borderId="23" xfId="0" applyNumberFormat="1" applyFont="1" applyFill="1" applyBorder="1"/>
    <x:xf numFmtId="0" fontId="17" fillId="3" borderId="21" xfId="0" applyNumberFormat="1" applyFont="1" applyFill="1" applyBorder="1"/>
    <x:xf numFmtId="0" fontId="17" fillId="0" borderId="0" xfId="0" applyNumberFormat="1" applyFont="1" applyFill="1" applyBorder="1"/>
    <x:xf numFmtId="0" fontId="17" fillId="0" borderId="22" xfId="0" applyNumberFormat="1" applyFont="1" applyFill="1" applyBorder="1"/>
    <x:xf numFmtId="0" fontId="7" fillId="7" borderId="0" xfId="0" applyNumberFormat="1" applyFont="1" applyFill="1" applyBorder="1"/>
    <x:xf numFmtId="0" fontId="17" fillId="0" borderId="23" xfId="0" applyNumberFormat="1" applyFont="1" applyFill="1" applyBorder="1"/>
    <x:xf numFmtId="200" fontId="5" fillId="4" borderId="0" xfId="0" applyNumberFormat="1" applyFont="1" applyFill="1" applyBorder="1" applyAlignment="1">
      <x:alignment vertical="center"/>
    </x:xf>
    <x:xf numFmtId="0" fontId="18" fillId="4" borderId="0" xfId="0" applyNumberFormat="1" applyFont="1" applyFill="1" applyBorder="1"/>
    <x:xf numFmtId="202" fontId="5" fillId="4" borderId="0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3" fillId="8" borderId="0" xfId="0" applyNumberFormat="1" applyFont="1" applyFill="1" applyBorder="1" applyAlignment="1">
      <x:alignment vertical="center"/>
    </x:xf>
    <x:xf numFmtId="0" fontId="19" fillId="8" borderId="0" xfId="0" applyNumberFormat="1" applyFont="1" applyFill="1" applyBorder="1"/>
    <x:xf numFmtId="0" fontId="19" fillId="8" borderId="0" xfId="0" applyNumberFormat="1" applyFont="1" applyFill="1" applyBorder="1" applyAlignment="1">
      <x:alignment vertical="center"/>
    </x:xf>
    <x:xf numFmtId="200" fontId="19" fillId="8" borderId="0" xfId="0" applyNumberFormat="1" applyFont="1" applyFill="1" applyBorder="1" applyAlignment="1">
      <x:alignment vertical="center"/>
    </x:xf>
    <x:xf numFmtId="0" fontId="18" fillId="8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0" fontId="7" fillId="0" borderId="0" xfId="0" applyNumberFormat="1" applyFont="1" applyFill="1" applyBorder="1"/>
    <x:xf numFmtId="201" fontId="7" fillId="0" borderId="0" xfId="0" applyNumberFormat="1" applyFont="1" applyFill="1" applyBorder="1"/>
    <x:xf numFmtId="202" fontId="7" fillId="0" borderId="0" xfId="0" applyNumberFormat="1" applyFont="1" applyFill="1" applyBorder="1"/>
    <x:xf numFmtId="0" fontId="7" fillId="3" borderId="7" xfId="0" applyNumberFormat="1" applyFont="1" applyFill="1" applyBorder="1" applyAlignment="1">
      <x:alignment vertical="top" wrapText="1"/>
    </x:xf>
    <x:xf numFmtId="200" fontId="7" fillId="0" borderId="2" xfId="0" applyNumberFormat="1" applyFont="1" applyFill="1" applyBorder="1"/>
    <x:xf numFmtId="201" fontId="7" fillId="0" borderId="5" xfId="0" applyNumberFormat="1" applyFont="1" applyFill="1" applyBorder="1"/>
    <x:xf numFmtId="202" fontId="7" fillId="0" borderId="5" xfId="0" applyNumberFormat="1" applyFont="1" applyFill="1" applyBorder="1"/>
    <x:xf numFmtId="200" fontId="7" fillId="0" borderId="5" xfId="0" applyNumberFormat="1" applyFont="1" applyFill="1" applyBorder="1"/>
    <x:xf numFmtId="200" fontId="7" fillId="0" borderId="8" xfId="0" applyNumberFormat="1" applyFont="1" applyFill="1" applyBorder="1"/>
    <x:xf numFmtId="200" fontId="7" fillId="0" borderId="2" xfId="0" applyNumberFormat="1" applyFont="1" applyFill="1" applyBorder="1" applyAlignment="1">
      <x:alignment wrapText="1"/>
    </x:xf>
    <x:xf numFmtId="201" fontId="7" fillId="0" borderId="5" xfId="0" applyNumberFormat="1" applyFont="1" applyFill="1" applyBorder="1" applyAlignment="1">
      <x:alignment wrapText="1"/>
    </x:xf>
    <x:xf numFmtId="202" fontId="7" fillId="0" borderId="5" xfId="0" applyNumberFormat="1" applyFont="1" applyFill="1" applyBorder="1" applyAlignment="1">
      <x:alignment wrapText="1"/>
    </x:xf>
    <x:xf numFmtId="200" fontId="7" fillId="0" borderId="5" xfId="0" applyNumberFormat="1" applyFont="1" applyFill="1" applyBorder="1" applyAlignment="1">
      <x:alignment wrapText="1"/>
    </x:xf>
    <x:xf numFmtId="200" fontId="7" fillId="0" borderId="8" xfId="0" applyNumberFormat="1" applyFont="1" applyFill="1" applyBorder="1" applyAlignment="1">
      <x:alignment wrapText="1"/>
    </x:xf>
    <x:xf numFmtId="0" fontId="0" fillId="0" borderId="24" xfId="0" applyNumberFormat="1" applyFont="1" applyFill="1" applyBorder="1"/>
    <x:xf numFmtId="200" fontId="12" fillId="0" borderId="24" xfId="0" applyNumberFormat="1" applyFont="1" applyFill="1" applyBorder="1"/>
    <x:xf numFmtId="200" fontId="0" fillId="0" borderId="24" xfId="0" applyNumberFormat="1" applyFont="1" applyFill="1" applyBorder="1"/>
    <x:xf numFmtId="201" fontId="0" fillId="0" borderId="24" xfId="0" applyNumberFormat="1" applyFont="1" applyFill="1" applyBorder="1"/>
    <x:xf numFmtId="0" fontId="0" fillId="0" borderId="25" xfId="0" applyNumberFormat="1" applyFont="1" applyFill="1" applyBorder="1"/>
    <x:xf numFmtId="200" fontId="12" fillId="0" borderId="25" xfId="0" applyNumberFormat="1" applyFont="1" applyFill="1" applyBorder="1"/>
    <x:xf numFmtId="200" fontId="0" fillId="0" borderId="25" xfId="0" applyNumberFormat="1" applyFont="1" applyFill="1" applyBorder="1"/>
    <x:xf numFmtId="201" fontId="0" fillId="0" borderId="25" xfId="0" applyNumberFormat="1" applyFont="1" applyFill="1" applyBorder="1"/>
    <x:xf numFmtId="0" fontId="0" fillId="0" borderId="26" xfId="0" applyNumberFormat="1" applyFont="1" applyFill="1" applyBorder="1"/>
    <x:xf numFmtId="200" fontId="12" fillId="0" borderId="26" xfId="0" applyNumberFormat="1" applyFont="1" applyFill="1" applyBorder="1"/>
    <x:xf numFmtId="200" fontId="0" fillId="0" borderId="26" xfId="0" applyNumberFormat="1" applyFont="1" applyFill="1" applyBorder="1"/>
    <x:xf numFmtId="201" fontId="0" fillId="0" borderId="26" xfId="0" applyNumberFormat="1" applyFont="1" applyFill="1" applyBorder="1"/>
    <x:xf numFmtId="0" fontId="0" fillId="0" borderId="24" xfId="0" applyNumberFormat="1" applyFont="1" applyFill="1" applyBorder="1" applyAlignment="1">
      <x:alignment wrapText="1"/>
    </x:xf>
    <x:xf numFmtId="200" fontId="12" fillId="0" borderId="24" xfId="0" applyNumberFormat="1" applyFont="1" applyFill="1" applyBorder="1" applyAlignment="1">
      <x:alignment wrapText="1"/>
    </x:xf>
    <x:xf numFmtId="200" fontId="0" fillId="0" borderId="24" xfId="0" applyNumberFormat="1" applyFont="1" applyFill="1" applyBorder="1" applyAlignment="1">
      <x:alignment wrapText="1"/>
    </x:xf>
    <x:xf numFmtId="201" fontId="0" fillId="0" borderId="24" xfId="0" applyNumberFormat="1" applyFont="1" applyFill="1" applyBorder="1" applyAlignment="1">
      <x:alignment wrapText="1"/>
    </x:xf>
    <x:xf numFmtId="0" fontId="0" fillId="0" borderId="25" xfId="0" applyNumberFormat="1" applyFont="1" applyFill="1" applyBorder="1" applyAlignment="1">
      <x:alignment wrapText="1"/>
    </x:xf>
    <x:xf numFmtId="200" fontId="12" fillId="0" borderId="25" xfId="0" applyNumberFormat="1" applyFont="1" applyFill="1" applyBorder="1" applyAlignment="1">
      <x:alignment wrapText="1"/>
    </x:xf>
    <x:xf numFmtId="200" fontId="0" fillId="0" borderId="25" xfId="0" applyNumberFormat="1" applyFont="1" applyFill="1" applyBorder="1" applyAlignment="1">
      <x:alignment wrapText="1"/>
    </x:xf>
    <x:xf numFmtId="201" fontId="0" fillId="0" borderId="25" xfId="0" applyNumberFormat="1" applyFont="1" applyFill="1" applyBorder="1" applyAlignment="1">
      <x:alignment wrapText="1"/>
    </x:xf>
    <x:xf numFmtId="0" fontId="0" fillId="0" borderId="26" xfId="0" applyNumberFormat="1" applyFont="1" applyFill="1" applyBorder="1" applyAlignment="1">
      <x:alignment wrapText="1"/>
    </x:xf>
    <x:xf numFmtId="200" fontId="12" fillId="0" borderId="26" xfId="0" applyNumberFormat="1" applyFont="1" applyFill="1" applyBorder="1" applyAlignment="1">
      <x:alignment wrapText="1"/>
    </x:xf>
    <x:xf numFmtId="200" fontId="0" fillId="0" borderId="26" xfId="0" applyNumberFormat="1" applyFont="1" applyFill="1" applyBorder="1" applyAlignment="1">
      <x:alignment wrapText="1"/>
    </x:xf>
    <x:xf numFmtId="201" fontId="0" fillId="0" borderId="26" xfId="0" applyNumberFormat="1" applyFont="1" applyFill="1" applyBorder="1" applyAlignment="1">
      <x:alignment wrapText="1"/>
    </x:xf>
    <x:xf numFmtId="0" fontId="0" fillId="0" borderId="24" xfId="0" applyNumberFormat="1" applyFont="1" applyFill="1" applyBorder="1" applyAlignment="1">
      <x:alignment vertical="top" wrapText="1"/>
    </x:xf>
    <x:xf numFmtId="200" fontId="12" fillId="0" borderId="24" xfId="0" applyNumberFormat="1" applyFont="1" applyFill="1" applyBorder="1" applyAlignment="1">
      <x:alignment vertical="top" wrapText="1"/>
    </x:xf>
    <x:xf numFmtId="200" fontId="0" fillId="0" borderId="24" xfId="0" applyNumberFormat="1" applyFont="1" applyFill="1" applyBorder="1" applyAlignment="1">
      <x:alignment vertical="top" wrapText="1"/>
    </x:xf>
    <x:xf numFmtId="201" fontId="0" fillId="0" borderId="24" xfId="0" applyNumberFormat="1" applyFont="1" applyFill="1" applyBorder="1" applyAlignment="1">
      <x:alignment vertical="top" wrapText="1"/>
    </x:xf>
    <x:xf numFmtId="0" fontId="0" fillId="0" borderId="25" xfId="0" applyNumberFormat="1" applyFont="1" applyFill="1" applyBorder="1" applyAlignment="1">
      <x:alignment vertical="top" wrapText="1"/>
    </x:xf>
    <x:xf numFmtId="200" fontId="12" fillId="0" borderId="25" xfId="0" applyNumberFormat="1" applyFont="1" applyFill="1" applyBorder="1" applyAlignment="1">
      <x:alignment vertical="top" wrapText="1"/>
    </x:xf>
    <x:xf numFmtId="200" fontId="0" fillId="0" borderId="25" xfId="0" applyNumberFormat="1" applyFont="1" applyFill="1" applyBorder="1" applyAlignment="1">
      <x:alignment vertical="top" wrapText="1"/>
    </x:xf>
    <x:xf numFmtId="201" fontId="0" fillId="0" borderId="25" xfId="0" applyNumberFormat="1" applyFont="1" applyFill="1" applyBorder="1" applyAlignment="1">
      <x:alignment vertical="top" wrapText="1"/>
    </x:xf>
    <x:xf numFmtId="0" fontId="0" fillId="0" borderId="26" xfId="0" applyNumberFormat="1" applyFont="1" applyFill="1" applyBorder="1" applyAlignment="1">
      <x:alignment vertical="top" wrapText="1"/>
    </x:xf>
    <x:xf numFmtId="200" fontId="12" fillId="0" borderId="26" xfId="0" applyNumberFormat="1" applyFont="1" applyFill="1" applyBorder="1" applyAlignment="1">
      <x:alignment vertical="top" wrapText="1"/>
    </x:xf>
    <x:xf numFmtId="200" fontId="0" fillId="0" borderId="26" xfId="0" applyNumberFormat="1" applyFont="1" applyFill="1" applyBorder="1" applyAlignment="1">
      <x:alignment vertical="top" wrapText="1"/>
    </x:xf>
    <x:xf numFmtId="201" fontId="0" fillId="0" borderId="26" xfId="0" applyNumberFormat="1" applyFont="1" applyFill="1" applyBorder="1" applyAlignment="1">
      <x:alignment vertical="top" wrapText="1"/>
    </x:xf>
    <x:xf numFmtId="0" fontId="0" fillId="3" borderId="25" xfId="0" applyNumberFormat="1" applyFont="1" applyFill="1" applyBorder="1" applyAlignment="1">
      <x:alignment vertical="top" wrapText="1"/>
    </x:xf>
    <x:xf numFmtId="200" fontId="12" fillId="3" borderId="25" xfId="0" applyNumberFormat="1" applyFont="1" applyFill="1" applyBorder="1" applyAlignment="1">
      <x:alignment vertical="top" wrapText="1"/>
    </x:xf>
    <x:xf numFmtId="200" fontId="0" fillId="3" borderId="25" xfId="0" applyNumberFormat="1" applyFont="1" applyFill="1" applyBorder="1" applyAlignment="1">
      <x:alignment vertical="top" wrapText="1"/>
    </x:xf>
    <x:xf numFmtId="201" fontId="0" fillId="3" borderId="25" xfId="0" applyNumberFormat="1" applyFont="1" applyFill="1" applyBorder="1" applyAlignment="1">
      <x:alignment vertical="top" wrapText="1"/>
    </x:xf>
    <x:xf numFmtId="0" fontId="13" fillId="3" borderId="25" xfId="0" applyNumberFormat="1" applyFont="1" applyFill="1" applyBorder="1" applyAlignment="1">
      <x:alignment vertical="top" wrapText="1"/>
    </x:xf>
    <x:xf numFmtId="200" fontId="13" fillId="3" borderId="25" xfId="0" applyNumberFormat="1" applyFont="1" applyFill="1" applyBorder="1" applyAlignment="1">
      <x:alignment vertical="top" wrapText="1"/>
    </x:xf>
    <x:xf numFmtId="201" fontId="13" fillId="3" borderId="25" xfId="0" applyNumberFormat="1" applyFont="1" applyFill="1" applyBorder="1" applyAlignment="1">
      <x:alignment vertical="top" wrapText="1"/>
    </x:xf>
    <x:xf numFmtId="0" fontId="13" fillId="3" borderId="27" xfId="0" applyNumberFormat="1" applyFont="1" applyFill="1" applyBorder="1" applyAlignment="1">
      <x:alignment vertical="top" wrapText="1"/>
    </x:xf>
    <x:xf numFmtId="200" fontId="13" fillId="3" borderId="27" xfId="0" applyNumberFormat="1" applyFont="1" applyFill="1" applyBorder="1" applyAlignment="1">
      <x:alignment vertical="top" wrapText="1"/>
    </x:xf>
    <x:xf numFmtId="201" fontId="13" fillId="3" borderId="27" xfId="0" applyNumberFormat="1" applyFont="1" applyFill="1" applyBorder="1" applyAlignment="1">
      <x:alignment vertical="top" wrapText="1"/>
    </x:xf>
    <x:xf numFmtId="0" fontId="0" fillId="2" borderId="26" xfId="0" applyNumberFormat="1" applyFont="1" applyFill="1" applyBorder="1" applyAlignment="1">
      <x:alignment vertical="top" wrapText="1"/>
    </x:xf>
    <x:xf numFmtId="200" fontId="12" fillId="2" borderId="26" xfId="0" applyNumberFormat="1" applyFont="1" applyFill="1" applyBorder="1" applyAlignment="1">
      <x:alignment vertical="top" wrapText="1"/>
    </x:xf>
    <x:xf numFmtId="200" fontId="0" fillId="2" borderId="26" xfId="0" applyNumberFormat="1" applyFont="1" applyFill="1" applyBorder="1" applyAlignment="1">
      <x:alignment vertical="top" wrapText="1"/>
    </x:xf>
    <x:xf numFmtId="201" fontId="0" fillId="2" borderId="26" xfId="0" applyNumberFormat="1" applyFont="1" applyFill="1" applyBorder="1" applyAlignment="1">
      <x:alignment vertical="top" wrapText="1"/>
    </x:xf>
    <x:xf numFmtId="0" fontId="6" fillId="2" borderId="26" xfId="0" applyNumberFormat="1" applyFont="1" applyFill="1" applyBorder="1" applyAlignment="1">
      <x:alignment vertical="top" wrapText="1"/>
    </x:xf>
    <x:xf numFmtId="200" fontId="6" fillId="2" borderId="26" xfId="0" applyNumberFormat="1" applyFont="1" applyFill="1" applyBorder="1" applyAlignment="1">
      <x:alignment vertical="top" wrapText="1"/>
    </x:xf>
    <x:xf numFmtId="201" fontId="6" fillId="2" borderId="26" xfId="0" applyNumberFormat="1" applyFont="1" applyFill="1" applyBorder="1" applyAlignment="1">
      <x:alignment vertical="top" wrapText="1"/>
    </x:xf>
    <x:xf numFmtId="0" fontId="6" fillId="2" borderId="28" xfId="0" applyNumberFormat="1" applyFont="1" applyFill="1" applyBorder="1" applyAlignment="1">
      <x:alignment vertical="top" wrapText="1"/>
    </x:xf>
    <x:xf numFmtId="200" fontId="6" fillId="2" borderId="28" xfId="0" applyNumberFormat="1" applyFont="1" applyFill="1" applyBorder="1" applyAlignment="1">
      <x:alignment vertical="top" wrapText="1"/>
    </x:xf>
    <x:xf numFmtId="201" fontId="6" fillId="2" borderId="28" xfId="0" applyNumberFormat="1" applyFont="1" applyFill="1" applyBorder="1" applyAlignment="1">
      <x:alignment vertical="top" wrapText="1"/>
    </x:xf>
    <x:xf numFmtId="203" fontId="0" fillId="0" borderId="0" xfId="0" applyNumberFormat="1" applyFont="1" applyFill="1" applyBorder="1"/>
    <x:xf numFmtId="203" fontId="20" fillId="0" borderId="0" xfId="0" applyNumberFormat="1" applyFont="1" applyFill="1" applyBorder="1"/>
    <x:xf numFmtId="0" fontId="21" fillId="8" borderId="0" xfId="0" applyNumberFormat="1" applyFont="1" applyFill="1" applyBorder="1"/>
    <x:xf numFmtId="0" fontId="21" fillId="8" borderId="0" xfId="0" applyNumberFormat="1" applyFont="1" applyFill="1" applyBorder="1" applyAlignment="1">
      <x:alignment vertical="center"/>
    </x:xf>
    <x:xf numFmtId="0" fontId="22" fillId="0" borderId="0" xfId="0" applyNumberFormat="1" applyFont="1" applyFill="1" applyBorder="1"/>
    <x:xf numFmtId="0" fontId="23" fillId="0" borderId="0" xfId="0" applyNumberFormat="1" applyFont="1" applyFill="1" applyBorder="1"/>
    <x:xf numFmtId="0" fontId="24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A13D3D"/>
      </x:font>
      <x:fill>
        <x:patternFill patternType="solid">
          <x:bgColor rgb="FFF8E8E8"/>
        </x:patternFill>
      </x:fill>
    </x:dxf>
    <x:dxf>
      <x:font>
        <x:b/>
        <x:color rgb="FF28694B"/>
      </x:font>
      <x:fill>
        <x:patternFill patternType="solid">
          <x:bgColor rgb="FFE7F3EC"/>
        </x:patternFill>
      </x:fill>
    </x:dxf>
    <x:dxf>
      <x:font>
        <x:b/>
        <x:color rgb="FFA13D3D"/>
      </x:font>
      <x:fill>
        <x:patternFill patternType="solid">
          <x:bgColor rgb="FFF8E8E8"/>
        </x:patternFill>
      </x:fill>
    </x:dxf>
    <x:dxf>
      <x:font>
        <x:b/>
        <x:color rgb="FF28694B"/>
      </x:font>
      <x:fill>
        <x:patternFill patternType="solid">
          <x:bgColor rgb="FFE7F3EC"/>
        </x:patternFill>
      </x:fill>
    </x:dxf>
    <x:dxf>
      <x:font>
        <x:b/>
        <x:color rgb="FF28694B"/>
      </x:font>
      <x:fill>
        <x:patternFill patternType="solid">
          <x:bgColor rgb="FFE7F3EC"/>
        </x:patternFill>
      </x:fill>
    </x:dxf>
    <x:dxf>
      <x:font>
        <x:b/>
        <x:color rgb="FFA13D3D"/>
      </x:font>
      <x:fill>
        <x:patternFill patternType="solid">
          <x:bgColor rgb="FFF8E8E8"/>
        </x:patternFill>
      </x:fill>
    </x:dxf>
    <x:dxf>
      <x:font>
        <x:b/>
        <x:color rgb="FF28694B"/>
      </x:font>
      <x:fill>
        <x:patternFill patternType="solid">
          <x:bgColor rgb="FFE7F3EC"/>
        </x:patternFill>
      </x:fill>
    </x:dxf>
    <x:dxf>
      <x:font>
        <x:b/>
        <x:color rgb="FFA13D3D"/>
      </x:font>
      <x:fill>
        <x:patternFill patternType="solid">
          <x:bgColor rgb="FFF8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dd84618d74b83" /><Relationship Type="http://schemas.openxmlformats.org/officeDocument/2006/relationships/theme" Target="/xl/theme/theme1.xml" Id="Rd4cb98f77e904307" /><Relationship Type="http://schemas.openxmlformats.org/officeDocument/2006/relationships/sharedStrings" Target="/xl/sharedStrings.xml" Id="R99a29af28f1c49dc" /><Relationship Type="http://schemas.openxmlformats.org/officeDocument/2006/relationships/worksheet" Target="/xl/worksheets/sheet1.xml" Id="Rbae94e601a674469" /><Relationship Type="http://schemas.openxmlformats.org/officeDocument/2006/relationships/worksheet" Target="/xl/worksheets/sheet2.xml" Id="Rf0ab5c3ef3a740e3" /><Relationship Type="http://schemas.openxmlformats.org/officeDocument/2006/relationships/worksheet" Target="/xl/worksheets/sheet3.xml" Id="R66faec5dd22a431e" /><Relationship Type="http://schemas.openxmlformats.org/officeDocument/2006/relationships/worksheet" Target="/xl/worksheets/sheet4.xml" Id="R2135c6edc3c24c27" /><Relationship Type="http://schemas.openxmlformats.org/officeDocument/2006/relationships/worksheet" Target="/xl/worksheets/sheet5.xml" Id="R0841d22bc34b45d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962afd5cf3e425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Revenue trend ($)</a:t>
            </a:r>
          </a:p>
        </c:rich>
      </c:tx>
    </c:title>
    <c:plotArea>
      <c:lineChart>
        <c:grouping val="standard"/>
        <c:ser>
          <c:idx val="0"/>
          <c:order val="0"/>
          <c:tx>
            <c:v>Revenue</c:v>
          </c:tx>
          <c:marker>
            <c:symbol val="none"/>
          </c:marker>
          <c:cat>
            <c:strRef>
              <c:f>'KPI Dashboard'!$A$12:$A$17</c:f>
              <c:strCache>
                <c:ptCount val="0"/>
              </c:strCache>
            </c:strRef>
          </c:cat>
          <c:val>
            <c:numRef>
              <c:f>'KPI Dashboard'!$B$12:$B$17</c:f>
              <c:numCache>
                <c:formatCode>$#,##0;[Red]($#,##0);-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18</xdr:row>
      <xdr:rowOff>0</xdr:rowOff>
    </xdr:from>
    <xdr:to>
      <xdr:col>7</xdr:col>
      <xdr:colOff>0</xdr:colOff>
      <xdr:row>32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962afd5cf3e425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17ccc3fc8f50412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5" hidden="0" customWidth="1"/>
    <x:col min="3" max="3" width="30" hidden="0" customWidth="1"/>
    <x:col min="4" max="4" width="27" hidden="0" customWidth="1"/>
    <x:col min="5" max="5" width="12" hidden="0" customWidth="1"/>
    <x:col min="6" max="6" width="15" hidden="0" customWidth="1"/>
    <x:col min="7" max="7" width="30" hidden="0" customWidth="1"/>
    <x:col min="8" max="8" width="22" hidden="0" customWidth="1"/>
  </x:cols>
  <x:sheetData>
    <x:row r="1" ht="38" customHeight="1">
      <x:c r="A1" s="3" t="str">
        <x:v>Financial Clarity Diagnostic — Illustrative Summary</x:v>
      </x:c>
      <x:c r="B1" s="3" t="str">
        <x:v>Financial Clarity Diagnostic — Illustrative Summary</x:v>
      </x:c>
      <x:c r="C1" s="3" t="str">
        <x:v>Financial Clarity Diagnostic — Illustrative Summary</x:v>
      </x:c>
      <x:c r="D1" s="3" t="str">
        <x:v>Financial Clarity Diagnostic — Illustrative Summary</x:v>
      </x:c>
      <x:c r="E1" s="3" t="str">
        <x:v>Financial Clarity Diagnostic — Illustrative Summary</x:v>
      </x:c>
      <x:c r="F1" s="3" t="str">
        <x:v>Financial Clarity Diagnostic — Illustrative Summary</x:v>
      </x:c>
      <x:c r="G1" s="3" t="str">
        <x:v>Financial Clarity Diagnostic — Illustrative Summary</x:v>
      </x:c>
      <x:c r="H1" s="3" t="str">
        <x:v>Financial Clarity Diagnostic — Illustrative Summary</x:v>
      </x:c>
    </x:row>
    <x:row r="2" ht="38" customHeight="1">
      <x:c r="A2" s="3" t="str">
        <x:v>Financial Clarity Diagnostic — Illustrative Summary</x:v>
      </x:c>
      <x:c r="B2" s="3" t="str">
        <x:v>Financial Clarity Diagnostic — Illustrative Summary</x:v>
      </x:c>
      <x:c r="C2" s="3" t="str">
        <x:v>Financial Clarity Diagnostic — Illustrative Summary</x:v>
      </x:c>
      <x:c r="D2" s="3" t="str">
        <x:v>Financial Clarity Diagnostic — Illustrative Summary</x:v>
      </x:c>
      <x:c r="E2" s="3" t="str">
        <x:v>Financial Clarity Diagnostic — Illustrative Summary</x:v>
      </x:c>
      <x:c r="F2" s="3" t="str">
        <x:v>Financial Clarity Diagnostic — Illustrative Summary</x:v>
      </x:c>
      <x:c r="G2" s="3" t="str">
        <x:v>Financial Clarity Diagnostic — Illustrative Summary</x:v>
      </x:c>
      <x:c r="H2" s="3" t="str">
        <x:v>Financial Clarity Diagnostic — Illustrative Summary</x:v>
      </x:c>
    </x:row>
    <x:row r="3">
      <x:c r="A3" s="4" t="str">
        <x:v>Blue Ridge Home Services (fictional) | Trailing 12 months through July 2026 | Demonstration only</x:v>
      </x:c>
      <x:c r="B3" s="4" t="str">
        <x:v>Blue Ridge Home Services (fictional) | Trailing 12 months through July 2026 | Demonstration only</x:v>
      </x:c>
      <x:c r="C3" s="4" t="str">
        <x:v>Blue Ridge Home Services (fictional) | Trailing 12 months through July 2026 | Demonstration only</x:v>
      </x:c>
      <x:c r="D3" s="4" t="str">
        <x:v>Blue Ridge Home Services (fictional) | Trailing 12 months through July 2026 | Demonstration only</x:v>
      </x:c>
      <x:c r="E3" s="4" t="str">
        <x:v>Blue Ridge Home Services (fictional) | Trailing 12 months through July 2026 | Demonstration only</x:v>
      </x:c>
      <x:c r="F3" s="4" t="str">
        <x:v>Blue Ridge Home Services (fictional) | Trailing 12 months through July 2026 | Demonstration only</x:v>
      </x:c>
      <x:c r="G3" s="4" t="str">
        <x:v>Blue Ridge Home Services (fictional) | Trailing 12 months through July 2026 | Demonstration only</x:v>
      </x:c>
      <x:c r="H3" s="4" t="str">
        <x:v>Blue Ridge Home Services (fictional) | Trailing 12 months through July 2026 | Demonstration only</x:v>
      </x:c>
    </x:row>
    <x:row r="5">
      <x:c r="A5" s="7" t="str">
        <x:v>Revenue</x:v>
      </x:c>
      <x:c r="B5" s="7" t="str">
        <x:v>Revenue</x:v>
      </x:c>
      <x:c r="C5" s="13" t="str">
        <x:v>Gross margin</x:v>
      </x:c>
      <x:c r="D5" s="13" t="str">
        <x:v>Gross margin</x:v>
      </x:c>
      <x:c r="E5" s="13" t="str">
        <x:v>EBITDA margin</x:v>
      </x:c>
      <x:c r="F5" s="13" t="str">
        <x:v>EBITDA margin</x:v>
      </x:c>
      <x:c r="G5" s="7" t="str">
        <x:v>Cash on hand</x:v>
      </x:c>
      <x:c r="H5" s="7" t="str">
        <x:v>Cash on hand</x:v>
      </x:c>
    </x:row>
    <x:row r="6">
      <x:c r="A6" s="10" t="n">
        <x:v>2400000</x:v>
      </x:c>
      <x:c r="B6" s="10" t="n">
        <x:v>2400000</x:v>
      </x:c>
      <x:c r="C6" s="16" t="n">
        <x:v>0.368</x:v>
      </x:c>
      <x:c r="D6" s="16" t="n">
        <x:v>0.368</x:v>
      </x:c>
      <x:c r="E6" s="16" t="n">
        <x:v>0.071</x:v>
      </x:c>
      <x:c r="F6" s="16" t="n">
        <x:v>0.071</x:v>
      </x:c>
      <x:c r="G6" s="10" t="n">
        <x:v>92000</x:v>
      </x:c>
      <x:c r="H6" s="10" t="n">
        <x:v>92000</x:v>
      </x:c>
    </x:row>
    <x:row r="7">
      <x:c r="A7" s="10" t="n">
        <x:v>2400000</x:v>
      </x:c>
      <x:c r="B7" s="10" t="n">
        <x:v>2400000</x:v>
      </x:c>
      <x:c r="C7" s="16" t="n">
        <x:v>0.368</x:v>
      </x:c>
      <x:c r="D7" s="16" t="n">
        <x:v>0.368</x:v>
      </x:c>
      <x:c r="E7" s="16" t="n">
        <x:v>0.071</x:v>
      </x:c>
      <x:c r="F7" s="16" t="n">
        <x:v>0.071</x:v>
      </x:c>
      <x:c r="G7" s="10" t="n">
        <x:v>92000</x:v>
      </x:c>
      <x:c r="H7" s="10" t="n">
        <x:v>92000</x:v>
      </x:c>
    </x:row>
    <x:row r="9" ht="24" customHeight="1">
      <x:c r="A9" s="19" t="str">
        <x:v>What the numbers are saying</x:v>
      </x:c>
      <x:c r="B9" s="19" t="str">
        <x:v>What the numbers are saying</x:v>
      </x:c>
      <x:c r="C9" s="19" t="str">
        <x:v>What the numbers are saying</x:v>
      </x:c>
      <x:c r="D9" s="19" t="str">
        <x:v>What the numbers are saying</x:v>
      </x:c>
      <x:c r="E9" s="19" t="str">
        <x:v>Recommended 90-day priorities</x:v>
      </x:c>
      <x:c r="F9" s="19" t="str">
        <x:v>Recommended 90-day priorities</x:v>
      </x:c>
      <x:c r="G9" s="19" t="str">
        <x:v>Recommended 90-day priorities</x:v>
      </x:c>
      <x:c r="H9" s="19" t="str">
        <x:v>Recommended 90-day priorities</x:v>
      </x:c>
    </x:row>
    <x:row r="10" ht="42" customHeight="1">
      <x:c r="A10" s="48" t="str">
        <x:v>1</x:v>
      </x:c>
      <x:c r="B10" s="40" t="str">
        <x:v>Liquidity</x:v>
      </x:c>
      <x:c r="C10" s="40" t="str">
        <x:v>Receivable days increased from 34 to 46 while revenue grew 13%.</x:v>
      </x:c>
      <x:c r="D10" s="40" t="str">
        <x:v>Cash is being absorbed by collections timing.</x:v>
      </x:c>
      <x:c r="E10" s="51" t="str">
        <x:v>Week 1–2</x:v>
      </x:c>
      <x:c r="F10" s="40" t="str">
        <x:v>Collections</x:v>
      </x:c>
      <x:c r="G10" s="40" t="str">
        <x:v>Assign owners to the top 20 overdue invoices.</x:v>
      </x:c>
      <x:c r="H10" s="41" t="str">
        <x:v>Target: AR days below 40</x:v>
      </x:c>
    </x:row>
    <x:row r="11" ht="42" customHeight="1">
      <x:c r="A11" s="49" t="str">
        <x:v>2</x:v>
      </x:c>
      <x:c r="B11" s="43" t="str">
        <x:v>Margin</x:v>
      </x:c>
      <x:c r="C11" s="43" t="str">
        <x:v>Two service categories run 7–10 points below the company gross margin.</x:v>
      </x:c>
      <x:c r="D11" s="43" t="str">
        <x:v>Pricing and crew utilization need review.</x:v>
      </x:c>
      <x:c r="E11" s="52" t="str">
        <x:v>Week 1–4</x:v>
      </x:c>
      <x:c r="F11" s="43" t="str">
        <x:v>Cash forecast</x:v>
      </x:c>
      <x:c r="G11" s="43" t="str">
        <x:v>Build invoice-level receipts and committed disbursements for 13 weeks.</x:v>
      </x:c>
      <x:c r="H11" s="44" t="str">
        <x:v>Target: no week below $75k</x:v>
      </x:c>
    </x:row>
    <x:row r="12" ht="42" customHeight="1">
      <x:c r="A12" s="49" t="str">
        <x:v>3</x:v>
      </x:c>
      <x:c r="B12" s="43" t="str">
        <x:v>Forecasting</x:v>
      </x:c>
      <x:c r="C12" s="43" t="str">
        <x:v>Hiring and equipment commitments are not reflected in a forward cash view.</x:v>
      </x:c>
      <x:c r="D12" s="43" t="str">
        <x:v>Decisions are being made from the bank balance.</x:v>
      </x:c>
      <x:c r="E12" s="52" t="str">
        <x:v>Month 1</x:v>
      </x:c>
      <x:c r="F12" s="43" t="str">
        <x:v>Margin</x:v>
      </x:c>
      <x:c r="G12" s="43" t="str">
        <x:v>Review price, labor hours, and materials by service category.</x:v>
      </x:c>
      <x:c r="H12" s="44" t="str">
        <x:v>Target: +2 margin points</x:v>
      </x:c>
    </x:row>
    <x:row r="13" ht="42" customHeight="1">
      <x:c r="A13" s="49" t="str">
        <x:v>4</x:v>
      </x:c>
      <x:c r="B13" s="43" t="str">
        <x:v>Reporting</x:v>
      </x:c>
      <x:c r="C13" s="43" t="str">
        <x:v>Monthly reports arrive after key operating decisions are already made.</x:v>
      </x:c>
      <x:c r="D13" s="43" t="str">
        <x:v>The review cadence is backward-looking.</x:v>
      </x:c>
      <x:c r="E13" s="52" t="str">
        <x:v>Month 2</x:v>
      </x:c>
      <x:c r="F13" s="43" t="str">
        <x:v>Management pack</x:v>
      </x:c>
      <x:c r="G13" s="43" t="str">
        <x:v>Launch a five-report monthly owner review.</x:v>
      </x:c>
      <x:c r="H13" s="44" t="str">
        <x:v>Target: close by day 10</x:v>
      </x:c>
    </x:row>
    <x:row r="14" ht="42" customHeight="1">
      <x:c r="A14" s="49"/>
      <x:c r="B14" s="43"/>
      <x:c r="C14" s="43"/>
      <x:c r="D14" s="43"/>
      <x:c r="E14" s="52"/>
      <x:c r="F14" s="43"/>
      <x:c r="G14" s="43"/>
      <x:c r="H14" s="44"/>
    </x:row>
    <x:row r="15" ht="42" customHeight="1">
      <x:c r="A15" s="61" t="str">
        <x:v>Overall</x:v>
      </x:c>
      <x:c r="B15" s="62" t="str">
        <x:v>AMBER</x:v>
      </x:c>
      <x:c r="C15" s="62" t="str">
        <x:v>The business is profitable, but growth is increasing liquidity pressure.</x:v>
      </x:c>
      <x:c r="D15" s="62" t="str">
        <x:v>Act before the next hiring or capital commitment.</x:v>
      </x:c>
      <x:c r="E15" s="62" t="str">
        <x:v>Decision gate</x:v>
      </x:c>
      <x:c r="F15" s="62" t="str">
        <x:v>Crew expansion</x:v>
      </x:c>
      <x:c r="G15" s="62" t="str">
        <x:v>Do not add a crew until backlog, margin, and minimum cash thresholds are met.</x:v>
      </x:c>
      <x:c r="H15" s="63" t="str">
        <x:v>Owner approval required</x:v>
      </x:c>
    </x:row>
    <x:row r="17" ht="24" customHeight="1">
      <x:c r="A17" s="19" t="str">
        <x:v>Owner takeaway</x:v>
      </x:c>
      <x:c r="B17" s="19" t="str">
        <x:v>Owner takeaway</x:v>
      </x:c>
      <x:c r="C17" s="19" t="str">
        <x:v>Owner takeaway</x:v>
      </x:c>
      <x:c r="D17" s="19" t="str">
        <x:v>Owner takeaway</x:v>
      </x:c>
      <x:c r="E17" s="19" t="str">
        <x:v>Owner takeaway</x:v>
      </x:c>
      <x:c r="F17" s="19" t="str">
        <x:v>Owner takeaway</x:v>
      </x:c>
      <x:c r="G17" s="19" t="str">
        <x:v>Owner takeaway</x:v>
      </x:c>
      <x:c r="H17" s="19" t="str">
        <x:v>Owner takeaway</x:v>
      </x:c>
    </x:row>
    <x:row r="18">
      <x:c r="A18" s="83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  <x:c r="B18" s="84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  <x:c r="C18" s="84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  <x:c r="D18" s="84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  <x:c r="E18" s="84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  <x:c r="F18" s="84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  <x:c r="G18" s="84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  <x:c r="H18" s="85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</x:row>
    <x:row r="19">
      <x:c r="A19" s="86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  <x:c r="B19" s="87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  <x:c r="C19" s="87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  <x:c r="D19" s="87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  <x:c r="E19" s="87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  <x:c r="F19" s="87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  <x:c r="G19" s="87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  <x:c r="H19" s="88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</x:row>
    <x:row r="20">
      <x:c r="A20" s="89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  <x:c r="B20" s="90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  <x:c r="C20" s="90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  <x:c r="D20" s="90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  <x:c r="E20" s="90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  <x:c r="F20" s="90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  <x:c r="G20" s="90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  <x:c r="H20" s="91" t="str">
        <x:v>Profitability is positive, but cash conversion and margin consistency are not yet strong enough to support another fixed-cost commitment. The recommended starting point is a 13-week cash forecast, an AR collection plan, and service-line margin review before adding a crew.</x:v>
      </x:c>
    </x:row>
    <x:row r="22">
      <x:c r="A22" s="92" t="str">
        <x:v>Illustrative example only. This summary is not based on a client and does not represent an achieved result.</x:v>
      </x:c>
      <x:c r="B22" s="92" t="str">
        <x:v>Illustrative example only. This summary is not based on a client and does not represent an achieved result.</x:v>
      </x:c>
      <x:c r="C22" s="92" t="str">
        <x:v>Illustrative example only. This summary is not based on a client and does not represent an achieved result.</x:v>
      </x:c>
      <x:c r="D22" s="92" t="str">
        <x:v>Illustrative example only. This summary is not based on a client and does not represent an achieved result.</x:v>
      </x:c>
      <x:c r="E22" s="92" t="str">
        <x:v>Illustrative example only. This summary is not based on a client and does not represent an achieved result.</x:v>
      </x:c>
      <x:c r="F22" s="92" t="str">
        <x:v>Illustrative example only. This summary is not based on a client and does not represent an achieved result.</x:v>
      </x:c>
      <x:c r="G22" s="92" t="str">
        <x:v>Illustrative example only. This summary is not based on a client and does not represent an achieved result.</x:v>
      </x:c>
      <x:c r="H22" s="92" t="str">
        <x:v>Illustrative example only. This summary is not based on a client and does not represent an achieved result.</x:v>
      </x:c>
    </x:row>
  </x:sheetData>
  <x:mergeCells>
    <x:mergeCell ref="A1:H2"/>
    <x:mergeCell ref="A3:H3"/>
    <x:mergeCell ref="A5:B5"/>
    <x:mergeCell ref="A6:B7"/>
    <x:mergeCell ref="C5:D5"/>
    <x:mergeCell ref="C6:D7"/>
    <x:mergeCell ref="E5:F5"/>
    <x:mergeCell ref="E6:F7"/>
    <x:mergeCell ref="G5:H5"/>
    <x:mergeCell ref="G6:H7"/>
    <x:mergeCell ref="A9:D9"/>
    <x:mergeCell ref="E9:H9"/>
    <x:mergeCell ref="A17:H17"/>
    <x:mergeCell ref="A18:H20"/>
    <x:mergeCell ref="A22:H2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0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</x:cols>
  <x:sheetData>
    <x:row r="1" ht="38" customHeight="1">
      <x:c r="A1" s="3" t="str">
        <x:v>13-Week Cash-Flow Forecast — Illustrative Model</x:v>
      </x:c>
      <x:c r="B1" s="3" t="str">
        <x:v>13-Week Cash-Flow Forecast — Illustrative Model</x:v>
      </x:c>
      <x:c r="C1" s="3" t="str">
        <x:v>13-Week Cash-Flow Forecast — Illustrative Model</x:v>
      </x:c>
      <x:c r="D1" s="3" t="str">
        <x:v>13-Week Cash-Flow Forecast — Illustrative Model</x:v>
      </x:c>
      <x:c r="E1" s="3" t="str">
        <x:v>13-Week Cash-Flow Forecast — Illustrative Model</x:v>
      </x:c>
      <x:c r="F1" s="3" t="str">
        <x:v>13-Week Cash-Flow Forecast — Illustrative Model</x:v>
      </x:c>
      <x:c r="G1" s="3" t="str">
        <x:v>13-Week Cash-Flow Forecast — Illustrative Model</x:v>
      </x:c>
      <x:c r="H1" s="3" t="str">
        <x:v>13-Week Cash-Flow Forecast — Illustrative Model</x:v>
      </x:c>
      <x:c r="I1" s="3" t="str">
        <x:v>13-Week Cash-Flow Forecast — Illustrative Model</x:v>
      </x:c>
      <x:c r="J1" s="3" t="str">
        <x:v>13-Week Cash-Flow Forecast — Illustrative Model</x:v>
      </x:c>
      <x:c r="K1" s="3" t="str">
        <x:v>13-Week Cash-Flow Forecast — Illustrative Model</x:v>
      </x:c>
      <x:c r="L1" s="3" t="str">
        <x:v>13-Week Cash-Flow Forecast — Illustrative Model</x:v>
      </x:c>
      <x:c r="M1" s="3" t="str">
        <x:v>13-Week Cash-Flow Forecast — Illustrative Model</x:v>
      </x:c>
      <x:c r="N1" s="3" t="str">
        <x:v>13-Week Cash-Flow Forecast — Illustrative Model</x:v>
      </x:c>
      <x:c r="O1" s="3" t="str">
        <x:v>13-Week Cash-Flow Forecast — Illustrative Model</x:v>
      </x:c>
    </x:row>
    <x:row r="2" ht="38" customHeight="1">
      <x:c r="A2" s="3" t="str">
        <x:v>13-Week Cash-Flow Forecast — Illustrative Model</x:v>
      </x:c>
      <x:c r="B2" s="3" t="str">
        <x:v>13-Week Cash-Flow Forecast — Illustrative Model</x:v>
      </x:c>
      <x:c r="C2" s="3" t="str">
        <x:v>13-Week Cash-Flow Forecast — Illustrative Model</x:v>
      </x:c>
      <x:c r="D2" s="3" t="str">
        <x:v>13-Week Cash-Flow Forecast — Illustrative Model</x:v>
      </x:c>
      <x:c r="E2" s="3" t="str">
        <x:v>13-Week Cash-Flow Forecast — Illustrative Model</x:v>
      </x:c>
      <x:c r="F2" s="3" t="str">
        <x:v>13-Week Cash-Flow Forecast — Illustrative Model</x:v>
      </x:c>
      <x:c r="G2" s="3" t="str">
        <x:v>13-Week Cash-Flow Forecast — Illustrative Model</x:v>
      </x:c>
      <x:c r="H2" s="3" t="str">
        <x:v>13-Week Cash-Flow Forecast — Illustrative Model</x:v>
      </x:c>
      <x:c r="I2" s="3" t="str">
        <x:v>13-Week Cash-Flow Forecast — Illustrative Model</x:v>
      </x:c>
      <x:c r="J2" s="3" t="str">
        <x:v>13-Week Cash-Flow Forecast — Illustrative Model</x:v>
      </x:c>
      <x:c r="K2" s="3" t="str">
        <x:v>13-Week Cash-Flow Forecast — Illustrative Model</x:v>
      </x:c>
      <x:c r="L2" s="3" t="str">
        <x:v>13-Week Cash-Flow Forecast — Illustrative Model</x:v>
      </x:c>
      <x:c r="M2" s="3" t="str">
        <x:v>13-Week Cash-Flow Forecast — Illustrative Model</x:v>
      </x:c>
      <x:c r="N2" s="3" t="str">
        <x:v>13-Week Cash-Flow Forecast — Illustrative Model</x:v>
      </x:c>
      <x:c r="O2" s="3" t="str">
        <x:v>13-Week Cash-Flow Forecast — Illustrative Model</x:v>
      </x:c>
    </x:row>
    <x:row r="3">
      <x:c r="A3" s="4" t="str">
        <x:v>Fictional service business | Weekly view | $ whole dollars | Blue font indicates editable inputs</x:v>
      </x:c>
      <x:c r="B3" s="4" t="str">
        <x:v>Fictional service business | Weekly view | $ whole dollars | Blue font indicates editable inputs</x:v>
      </x:c>
      <x:c r="C3" s="4" t="str">
        <x:v>Fictional service business | Weekly view | $ whole dollars | Blue font indicates editable inputs</x:v>
      </x:c>
      <x:c r="D3" s="4" t="str">
        <x:v>Fictional service business | Weekly view | $ whole dollars | Blue font indicates editable inputs</x:v>
      </x:c>
      <x:c r="E3" s="4" t="str">
        <x:v>Fictional service business | Weekly view | $ whole dollars | Blue font indicates editable inputs</x:v>
      </x:c>
      <x:c r="F3" s="4" t="str">
        <x:v>Fictional service business | Weekly view | $ whole dollars | Blue font indicates editable inputs</x:v>
      </x:c>
      <x:c r="G3" s="4" t="str">
        <x:v>Fictional service business | Weekly view | $ whole dollars | Blue font indicates editable inputs</x:v>
      </x:c>
      <x:c r="H3" s="4" t="str">
        <x:v>Fictional service business | Weekly view | $ whole dollars | Blue font indicates editable inputs</x:v>
      </x:c>
      <x:c r="I3" s="4" t="str">
        <x:v>Fictional service business | Weekly view | $ whole dollars | Blue font indicates editable inputs</x:v>
      </x:c>
      <x:c r="J3" s="4" t="str">
        <x:v>Fictional service business | Weekly view | $ whole dollars | Blue font indicates editable inputs</x:v>
      </x:c>
      <x:c r="K3" s="4" t="str">
        <x:v>Fictional service business | Weekly view | $ whole dollars | Blue font indicates editable inputs</x:v>
      </x:c>
      <x:c r="L3" s="4" t="str">
        <x:v>Fictional service business | Weekly view | $ whole dollars | Blue font indicates editable inputs</x:v>
      </x:c>
      <x:c r="M3" s="4" t="str">
        <x:v>Fictional service business | Weekly view | $ whole dollars | Blue font indicates editable inputs</x:v>
      </x:c>
      <x:c r="N3" s="4" t="str">
        <x:v>Fictional service business | Weekly view | $ whole dollars | Blue font indicates editable inputs</x:v>
      </x:c>
      <x:c r="O3" s="4" t="str">
        <x:v>Fictional service business | Weekly view | $ whole dollars | Blue font indicates editable inputs</x:v>
      </x:c>
    </x:row>
    <x:row r="5">
      <x:c r="A5" s="94" t="str">
        <x:v>Cash receipts and disbursements</x:v>
      </x:c>
      <x:c r="B5" s="94" t="str">
        <x:v>Type</x:v>
      </x:c>
      <x:c r="C5" s="93" t="str">
        <x:v>Wk 1</x:v>
      </x:c>
      <x:c r="D5" s="93" t="str">
        <x:v>Wk 2</x:v>
      </x:c>
      <x:c r="E5" s="93" t="str">
        <x:v>Wk 3</x:v>
      </x:c>
      <x:c r="F5" s="93" t="str">
        <x:v>Wk 4</x:v>
      </x:c>
      <x:c r="G5" s="93" t="str">
        <x:v>Wk 5</x:v>
      </x:c>
      <x:c r="H5" s="93" t="str">
        <x:v>Wk 6</x:v>
      </x:c>
      <x:c r="I5" s="93" t="str">
        <x:v>Wk 7</x:v>
      </x:c>
      <x:c r="J5" s="93" t="str">
        <x:v>Wk 8</x:v>
      </x:c>
      <x:c r="K5" s="93" t="str">
        <x:v>Wk 9</x:v>
      </x:c>
      <x:c r="L5" s="93" t="str">
        <x:v>Wk 10</x:v>
      </x:c>
      <x:c r="M5" s="93" t="str">
        <x:v>Wk 11</x:v>
      </x:c>
      <x:c r="N5" s="93" t="str">
        <x:v>Wk 12</x:v>
      </x:c>
      <x:c r="O5" s="93" t="str">
        <x:v>Wk 13</x:v>
      </x:c>
    </x:row>
    <x:row r="6">
      <x:c r="A6" s="20" t="str">
        <x:v>Beginning cash</x:v>
      </x:c>
      <x:c r="B6" s="113" t="str">
        <x:v>Formula</x:v>
      </x:c>
      <x:c r="C6" s="97" t="n">
        <x:v>92000</x:v>
      </x:c>
      <x:c r="D6" s="98" t="n">
        <x:f>C23</x:f>
        <x:v>119500</x:v>
      </x:c>
      <x:c r="E6" s="98" t="n">
        <x:f>D23</x:f>
        <x:v>115500</x:v>
      </x:c>
      <x:c r="F6" s="98" t="n">
        <x:f>E23</x:f>
        <x:v>156000</x:v>
      </x:c>
      <x:c r="G6" s="98" t="n">
        <x:f>F23</x:f>
        <x:v>138800</x:v>
      </x:c>
      <x:c r="H6" s="98" t="n">
        <x:f>G23</x:f>
        <x:v>141300</x:v>
      </x:c>
      <x:c r="I6" s="98" t="n">
        <x:f>H23</x:f>
        <x:v>128300</x:v>
      </x:c>
      <x:c r="J6" s="98" t="n">
        <x:f>I23</x:f>
        <x:v>97800</x:v>
      </x:c>
      <x:c r="K6" s="98" t="n">
        <x:f>J23</x:f>
        <x:v>138300</x:v>
      </x:c>
      <x:c r="L6" s="98" t="n">
        <x:f>K23</x:f>
        <x:v>150800</x:v>
      </x:c>
      <x:c r="M6" s="98" t="n">
        <x:f>L23</x:f>
        <x:v>182800</x:v>
      </x:c>
      <x:c r="N6" s="98" t="n">
        <x:f>M23</x:f>
        <x:v>184100</x:v>
      </x:c>
      <x:c r="O6" s="98" t="n">
        <x:f>N23</x:f>
        <x:v>249600</x:v>
      </x:c>
    </x:row>
    <x:row r="7">
      <x:c r="A7" s="20" t="str">
        <x:v>Customer collections</x:v>
      </x:c>
      <x:c r="B7" s="113" t="str">
        <x:v>Input</x:v>
      </x:c>
      <x:c r="C7" s="96" t="n">
        <x:v>126000</x:v>
      </x:c>
      <x:c r="D7" s="96" t="n">
        <x:v>118000</x:v>
      </x:c>
      <x:c r="E7" s="96" t="n">
        <x:v>139000</x:v>
      </x:c>
      <x:c r="F7" s="96" t="n">
        <x:v>92000</x:v>
      </x:c>
      <x:c r="G7" s="96" t="n">
        <x:v>121000</x:v>
      </x:c>
      <x:c r="H7" s="96" t="n">
        <x:v>132000</x:v>
      </x:c>
      <x:c r="I7" s="96" t="n">
        <x:v>107000</x:v>
      </x:c>
      <x:c r="J7" s="96" t="n">
        <x:v>145000</x:v>
      </x:c>
      <x:c r="K7" s="96" t="n">
        <x:v>128000</x:v>
      </x:c>
      <x:c r="L7" s="96" t="n">
        <x:v>136000</x:v>
      </x:c>
      <x:c r="M7" s="96" t="n">
        <x:v>119000</x:v>
      </x:c>
      <x:c r="N7" s="96" t="n">
        <x:v>151000</x:v>
      </x:c>
      <x:c r="O7" s="96" t="n">
        <x:v>142000</x:v>
      </x:c>
    </x:row>
    <x:row r="8">
      <x:c r="A8" s="20" t="str">
        <x:v>Project deposits</x:v>
      </x:c>
      <x:c r="B8" s="113" t="str">
        <x:v>Input</x:v>
      </x:c>
      <x:c r="C8" s="96" t="n">
        <x:v>18000</x:v>
      </x:c>
      <x:c r="D8" s="96" t="n">
        <x:v>0</x:v>
      </x:c>
      <x:c r="E8" s="96" t="n">
        <x:v>22000</x:v>
      </x:c>
      <x:c r="F8" s="96" t="n">
        <x:v>0</x:v>
      </x:c>
      <x:c r="G8" s="96" t="n">
        <x:v>14000</x:v>
      </x:c>
      <x:c r="H8" s="96" t="n">
        <x:v>0</x:v>
      </x:c>
      <x:c r="I8" s="96" t="n">
        <x:v>0</x:v>
      </x:c>
      <x:c r="J8" s="96" t="n">
        <x:v>25000</x:v>
      </x:c>
      <x:c r="K8" s="96" t="n">
        <x:v>0</x:v>
      </x:c>
      <x:c r="L8" s="96" t="n">
        <x:v>16000</x:v>
      </x:c>
      <x:c r="M8" s="96" t="n">
        <x:v>0</x:v>
      </x:c>
      <x:c r="N8" s="96" t="n">
        <x:v>22000</x:v>
      </x:c>
      <x:c r="O8" s="96" t="n">
        <x:v>0</x:v>
      </x:c>
    </x:row>
    <x:row r="9">
      <x:c r="A9" s="20" t="str">
        <x:v>Other receipts</x:v>
      </x:c>
      <x:c r="B9" s="113" t="str">
        <x:v>Input</x:v>
      </x:c>
      <x:c r="C9" s="96" t="n">
        <x:v>0</x:v>
      </x:c>
      <x:c r="D9" s="96" t="n">
        <x:v>0</x:v>
      </x:c>
      <x:c r="E9" s="96" t="n">
        <x:v>0</x:v>
      </x:c>
      <x:c r="F9" s="96" t="n">
        <x:v>4500</x:v>
      </x:c>
      <x:c r="G9" s="96" t="n">
        <x:v>0</x:v>
      </x:c>
      <x:c r="H9" s="96" t="n">
        <x:v>0</x:v>
      </x:c>
      <x:c r="I9" s="96" t="n">
        <x:v>0</x:v>
      </x:c>
      <x:c r="J9" s="96" t="n">
        <x:v>0</x:v>
      </x:c>
      <x:c r="K9" s="96" t="n">
        <x:v>0</x:v>
      </x:c>
      <x:c r="L9" s="96" t="n">
        <x:v>0</x:v>
      </x:c>
      <x:c r="M9" s="96" t="n">
        <x:v>5000</x:v>
      </x:c>
      <x:c r="N9" s="96" t="n">
        <x:v>0</x:v>
      </x:c>
      <x:c r="O9" s="96" t="n">
        <x:v>0</x:v>
      </x:c>
    </x:row>
    <x:row r="10">
      <x:c r="A10" s="119" t="str">
        <x:v>Total receipts</x:v>
      </x:c>
      <x:c r="B10" s="114" t="str">
        <x:v>Formula</x:v>
      </x:c>
      <x:c r="C10" s="102" t="n">
        <x:f>SUM(C7:C9)</x:f>
        <x:v>144000</x:v>
      </x:c>
      <x:c r="D10" s="102" t="n">
        <x:f>SUM(D7:D9)</x:f>
        <x:v>118000</x:v>
      </x:c>
      <x:c r="E10" s="102" t="n">
        <x:f>SUM(E7:E9)</x:f>
        <x:v>161000</x:v>
      </x:c>
      <x:c r="F10" s="102" t="n">
        <x:f>SUM(F7:F9)</x:f>
        <x:v>96500</x:v>
      </x:c>
      <x:c r="G10" s="102" t="n">
        <x:f>SUM(G7:G9)</x:f>
        <x:v>135000</x:v>
      </x:c>
      <x:c r="H10" s="102" t="n">
        <x:f>SUM(H7:H9)</x:f>
        <x:v>132000</x:v>
      </x:c>
      <x:c r="I10" s="102" t="n">
        <x:f>SUM(I7:I9)</x:f>
        <x:v>107000</x:v>
      </x:c>
      <x:c r="J10" s="102" t="n">
        <x:f>SUM(J7:J9)</x:f>
        <x:v>170000</x:v>
      </x:c>
      <x:c r="K10" s="102" t="n">
        <x:f>SUM(K7:K9)</x:f>
        <x:v>128000</x:v>
      </x:c>
      <x:c r="L10" s="102" t="n">
        <x:f>SUM(L7:L9)</x:f>
        <x:v>152000</x:v>
      </x:c>
      <x:c r="M10" s="102" t="n">
        <x:f>SUM(M7:M9)</x:f>
        <x:v>124000</x:v>
      </x:c>
      <x:c r="N10" s="102" t="n">
        <x:f>SUM(N7:N9)</x:f>
        <x:v>173000</x:v>
      </x:c>
      <x:c r="O10" s="102" t="n">
        <x:f>SUM(O7:O9)</x:f>
        <x:v>142000</x:v>
      </x:c>
    </x:row>
    <x:row r="11">
      <x:c r="A11" s="20" t="str"/>
      <x:c r="B11" s="113" t="str"/>
      <x:c r="C11" s="95"/>
      <x:c r="D11" s="95"/>
      <x:c r="E11" s="95"/>
      <x:c r="F11" s="95"/>
      <x:c r="G11" s="95"/>
      <x:c r="H11" s="95"/>
      <x:c r="I11" s="95"/>
      <x:c r="J11" s="95"/>
      <x:c r="K11" s="95"/>
      <x:c r="L11" s="95"/>
      <x:c r="M11" s="95"/>
      <x:c r="N11" s="95"/>
      <x:c r="O11" s="95"/>
    </x:row>
    <x:row r="12">
      <x:c r="A12" s="20" t="str">
        <x:v>Payroll</x:v>
      </x:c>
      <x:c r="B12" s="113" t="str">
        <x:v>Input</x:v>
      </x:c>
      <x:c r="C12" s="96" t="n">
        <x:v>52000</x:v>
      </x:c>
      <x:c r="D12" s="96" t="n">
        <x:v>52000</x:v>
      </x:c>
      <x:c r="E12" s="96" t="n">
        <x:v>52000</x:v>
      </x:c>
      <x:c r="F12" s="96" t="n">
        <x:v>52000</x:v>
      </x:c>
      <x:c r="G12" s="96" t="n">
        <x:v>52000</x:v>
      </x:c>
      <x:c r="H12" s="96" t="n">
        <x:v>52000</x:v>
      </x:c>
      <x:c r="I12" s="96" t="n">
        <x:v>52000</x:v>
      </x:c>
      <x:c r="J12" s="96" t="n">
        <x:v>52000</x:v>
      </x:c>
      <x:c r="K12" s="96" t="n">
        <x:v>52000</x:v>
      </x:c>
      <x:c r="L12" s="96" t="n">
        <x:v>52000</x:v>
      </x:c>
      <x:c r="M12" s="96" t="n">
        <x:v>52000</x:v>
      </x:c>
      <x:c r="N12" s="96" t="n">
        <x:v>52000</x:v>
      </x:c>
      <x:c r="O12" s="96" t="n">
        <x:v>52000</x:v>
      </x:c>
    </x:row>
    <x:row r="13">
      <x:c r="A13" s="20" t="str">
        <x:v>Payroll taxes &amp; benefits</x:v>
      </x:c>
      <x:c r="B13" s="113" t="str">
        <x:v>Input</x:v>
      </x:c>
      <x:c r="C13" s="96" t="n">
        <x:v>10500</x:v>
      </x:c>
      <x:c r="D13" s="96" t="n">
        <x:v>10500</x:v>
      </x:c>
      <x:c r="E13" s="96" t="n">
        <x:v>10500</x:v>
      </x:c>
      <x:c r="F13" s="96" t="n">
        <x:v>10500</x:v>
      </x:c>
      <x:c r="G13" s="96" t="n">
        <x:v>10500</x:v>
      </x:c>
      <x:c r="H13" s="96" t="n">
        <x:v>10500</x:v>
      </x:c>
      <x:c r="I13" s="96" t="n">
        <x:v>10500</x:v>
      </x:c>
      <x:c r="J13" s="96" t="n">
        <x:v>10500</x:v>
      </x:c>
      <x:c r="K13" s="96" t="n">
        <x:v>10500</x:v>
      </x:c>
      <x:c r="L13" s="96" t="n">
        <x:v>10500</x:v>
      </x:c>
      <x:c r="M13" s="96" t="n">
        <x:v>10500</x:v>
      </x:c>
      <x:c r="N13" s="96" t="n">
        <x:v>10500</x:v>
      </x:c>
      <x:c r="O13" s="96" t="n">
        <x:v>10500</x:v>
      </x:c>
    </x:row>
    <x:row r="14">
      <x:c r="A14" s="20" t="str">
        <x:v>Materials &amp; subcontractors</x:v>
      </x:c>
      <x:c r="B14" s="113" t="str">
        <x:v>Input</x:v>
      </x:c>
      <x:c r="C14" s="96" t="n">
        <x:v>42000</x:v>
      </x:c>
      <x:c r="D14" s="96" t="n">
        <x:v>51000</x:v>
      </x:c>
      <x:c r="E14" s="96" t="n">
        <x:v>46000</x:v>
      </x:c>
      <x:c r="F14" s="96" t="n">
        <x:v>44000</x:v>
      </x:c>
      <x:c r="G14" s="96" t="n">
        <x:v>58000</x:v>
      </x:c>
      <x:c r="H14" s="96" t="n">
        <x:v>39000</x:v>
      </x:c>
      <x:c r="I14" s="96" t="n">
        <x:v>47000</x:v>
      </x:c>
      <x:c r="J14" s="96" t="n">
        <x:v>55000</x:v>
      </x:c>
      <x:c r="K14" s="96" t="n">
        <x:v>41000</x:v>
      </x:c>
      <x:c r="L14" s="96" t="n">
        <x:v>49000</x:v>
      </x:c>
      <x:c r="M14" s="96" t="n">
        <x:v>53000</x:v>
      </x:c>
      <x:c r="N14" s="96" t="n">
        <x:v>45000</x:v>
      </x:c>
      <x:c r="O14" s="96" t="n">
        <x:v>48000</x:v>
      </x:c>
    </x:row>
    <x:row r="15">
      <x:c r="A15" s="20" t="str">
        <x:v>Rent &amp; occupancy</x:v>
      </x:c>
      <x:c r="B15" s="113" t="str">
        <x:v>Input</x:v>
      </x:c>
      <x:c r="C15" s="96" t="n">
        <x:v>12000</x:v>
      </x:c>
      <x:c r="D15" s="96" t="n">
        <x:v>0</x:v>
      </x:c>
      <x:c r="E15" s="96" t="n">
        <x:v>0</x:v>
      </x:c>
      <x:c r="F15" s="96" t="n">
        <x:v>0</x:v>
      </x:c>
      <x:c r="G15" s="96" t="n">
        <x:v>12000</x:v>
      </x:c>
      <x:c r="H15" s="96" t="n">
        <x:v>0</x:v>
      </x:c>
      <x:c r="I15" s="96" t="n">
        <x:v>0</x:v>
      </x:c>
      <x:c r="J15" s="96" t="n">
        <x:v>0</x:v>
      </x:c>
      <x:c r="K15" s="96" t="n">
        <x:v>12000</x:v>
      </x:c>
      <x:c r="L15" s="96" t="n">
        <x:v>0</x:v>
      </x:c>
      <x:c r="M15" s="96" t="n">
        <x:v>0</x:v>
      </x:c>
      <x:c r="N15" s="96" t="n">
        <x:v>0</x:v>
      </x:c>
      <x:c r="O15" s="96" t="n">
        <x:v>12000</x:v>
      </x:c>
    </x:row>
    <x:row r="16">
      <x:c r="A16" s="20" t="str">
        <x:v>Debt service</x:v>
      </x:c>
      <x:c r="B16" s="113" t="str">
        <x:v>Input</x:v>
      </x:c>
      <x:c r="C16" s="96" t="n">
        <x:v>0</x:v>
      </x:c>
      <x:c r="D16" s="96" t="n">
        <x:v>8500</x:v>
      </x:c>
      <x:c r="E16" s="96" t="n">
        <x:v>0</x:v>
      </x:c>
      <x:c r="F16" s="96" t="n">
        <x:v>0</x:v>
      </x:c>
      <x:c r="G16" s="96" t="n">
        <x:v>0</x:v>
      </x:c>
      <x:c r="H16" s="96" t="n">
        <x:v>8500</x:v>
      </x:c>
      <x:c r="I16" s="96" t="n">
        <x:v>0</x:v>
      </x:c>
      <x:c r="J16" s="96" t="n">
        <x:v>0</x:v>
      </x:c>
      <x:c r="K16" s="96" t="n">
        <x:v>0</x:v>
      </x:c>
      <x:c r="L16" s="96" t="n">
        <x:v>8500</x:v>
      </x:c>
      <x:c r="M16" s="96" t="n">
        <x:v>0</x:v>
      </x:c>
      <x:c r="N16" s="96" t="n">
        <x:v>0</x:v>
      </x:c>
      <x:c r="O16" s="96" t="n">
        <x:v>0</x:v>
      </x:c>
    </x:row>
    <x:row r="17">
      <x:c r="A17" s="20" t="str">
        <x:v>Insurance</x:v>
      </x:c>
      <x:c r="B17" s="113" t="str">
        <x:v>Input</x:v>
      </x:c>
      <x:c r="C17" s="96" t="n">
        <x:v>0</x:v>
      </x:c>
      <x:c r="D17" s="96" t="n">
        <x:v>0</x:v>
      </x:c>
      <x:c r="E17" s="96" t="n">
        <x:v>0</x:v>
      </x:c>
      <x:c r="F17" s="96" t="n">
        <x:v>7200</x:v>
      </x:c>
      <x:c r="G17" s="96" t="n">
        <x:v>0</x:v>
      </x:c>
      <x:c r="H17" s="96" t="n">
        <x:v>0</x:v>
      </x:c>
      <x:c r="I17" s="96" t="n">
        <x:v>0</x:v>
      </x:c>
      <x:c r="J17" s="96" t="n">
        <x:v>0</x:v>
      </x:c>
      <x:c r="K17" s="96" t="n">
        <x:v>0</x:v>
      </x:c>
      <x:c r="L17" s="96" t="n">
        <x:v>0</x:v>
      </x:c>
      <x:c r="M17" s="96" t="n">
        <x:v>7200</x:v>
      </x:c>
      <x:c r="N17" s="96" t="n">
        <x:v>0</x:v>
      </x:c>
      <x:c r="O17" s="96" t="n">
        <x:v>0</x:v>
      </x:c>
    </x:row>
    <x:row r="18">
      <x:c r="A18" s="20" t="str">
        <x:v>Taxes</x:v>
      </x:c>
      <x:c r="B18" s="113" t="str">
        <x:v>Input</x:v>
      </x:c>
      <x:c r="C18" s="96" t="n">
        <x:v>0</x:v>
      </x:c>
      <x:c r="D18" s="96" t="n">
        <x:v>0</x:v>
      </x:c>
      <x:c r="E18" s="96" t="n">
        <x:v>0</x:v>
      </x:c>
      <x:c r="F18" s="96" t="n">
        <x:v>0</x:v>
      </x:c>
      <x:c r="G18" s="96" t="n">
        <x:v>0</x:v>
      </x:c>
      <x:c r="H18" s="96" t="n">
        <x:v>0</x:v>
      </x:c>
      <x:c r="I18" s="96" t="n">
        <x:v>28000</x:v>
      </x:c>
      <x:c r="J18" s="96" t="n">
        <x:v>0</x:v>
      </x:c>
      <x:c r="K18" s="96" t="n">
        <x:v>0</x:v>
      </x:c>
      <x:c r="L18" s="96" t="n">
        <x:v>0</x:v>
      </x:c>
      <x:c r="M18" s="96" t="n">
        <x:v>0</x:v>
      </x:c>
      <x:c r="N18" s="96" t="n">
        <x:v>0</x:v>
      </x:c>
      <x:c r="O18" s="96" t="n">
        <x:v>0</x:v>
      </x:c>
    </x:row>
    <x:row r="19">
      <x:c r="A19" s="20" t="str">
        <x:v>Equipment / capex</x:v>
      </x:c>
      <x:c r="B19" s="113" t="str">
        <x:v>Input</x:v>
      </x:c>
      <x:c r="C19" s="96" t="n">
        <x:v>0</x:v>
      </x:c>
      <x:c r="D19" s="96" t="n">
        <x:v>0</x:v>
      </x:c>
      <x:c r="E19" s="96" t="n">
        <x:v>0</x:v>
      </x:c>
      <x:c r="F19" s="96" t="n">
        <x:v>0</x:v>
      </x:c>
      <x:c r="G19" s="96" t="n">
        <x:v>0</x:v>
      </x:c>
      <x:c r="H19" s="96" t="n">
        <x:v>35000</x:v>
      </x:c>
      <x:c r="I19" s="96" t="n">
        <x:v>0</x:v>
      </x:c>
      <x:c r="J19" s="96" t="n">
        <x:v>0</x:v>
      </x:c>
      <x:c r="K19" s="96" t="n">
        <x:v>0</x:v>
      </x:c>
      <x:c r="L19" s="96" t="n">
        <x:v>0</x:v>
      </x:c>
      <x:c r="M19" s="96" t="n">
        <x:v>0</x:v>
      </x:c>
      <x:c r="N19" s="96" t="n">
        <x:v>0</x:v>
      </x:c>
      <x:c r="O19" s="96" t="n">
        <x:v>0</x:v>
      </x:c>
    </x:row>
    <x:row r="20">
      <x:c r="A20" s="20" t="str">
        <x:v>Owner distributions</x:v>
      </x:c>
      <x:c r="B20" s="113" t="str">
        <x:v>Input</x:v>
      </x:c>
      <x:c r="C20" s="96" t="n">
        <x:v>0</x:v>
      </x:c>
      <x:c r="D20" s="96" t="n">
        <x:v>0</x:v>
      </x:c>
      <x:c r="E20" s="96" t="n">
        <x:v>12000</x:v>
      </x:c>
      <x:c r="F20" s="96" t="n">
        <x:v>0</x:v>
      </x:c>
      <x:c r="G20" s="96" t="n">
        <x:v>0</x:v>
      </x:c>
      <x:c r="H20" s="96" t="n">
        <x:v>0</x:v>
      </x:c>
      <x:c r="I20" s="96" t="n">
        <x:v>0</x:v>
      </x:c>
      <x:c r="J20" s="96" t="n">
        <x:v>12000</x:v>
      </x:c>
      <x:c r="K20" s="96" t="n">
        <x:v>0</x:v>
      </x:c>
      <x:c r="L20" s="96" t="n">
        <x:v>0</x:v>
      </x:c>
      <x:c r="M20" s="96" t="n">
        <x:v>0</x:v>
      </x:c>
      <x:c r="N20" s="96" t="n">
        <x:v>0</x:v>
      </x:c>
      <x:c r="O20" s="96" t="n">
        <x:v>12000</x:v>
      </x:c>
    </x:row>
    <x:row r="21">
      <x:c r="A21" s="119" t="str">
        <x:v>Total disbursements</x:v>
      </x:c>
      <x:c r="B21" s="114" t="str">
        <x:v>Formula</x:v>
      </x:c>
      <x:c r="C21" s="102" t="n">
        <x:f>SUM(C12:C20)</x:f>
        <x:v>116500</x:v>
      </x:c>
      <x:c r="D21" s="102" t="n">
        <x:f>SUM(D12:D20)</x:f>
        <x:v>122000</x:v>
      </x:c>
      <x:c r="E21" s="102" t="n">
        <x:f>SUM(E12:E20)</x:f>
        <x:v>120500</x:v>
      </x:c>
      <x:c r="F21" s="102" t="n">
        <x:f>SUM(F12:F20)</x:f>
        <x:v>113700</x:v>
      </x:c>
      <x:c r="G21" s="102" t="n">
        <x:f>SUM(G12:G20)</x:f>
        <x:v>132500</x:v>
      </x:c>
      <x:c r="H21" s="102" t="n">
        <x:f>SUM(H12:H20)</x:f>
        <x:v>145000</x:v>
      </x:c>
      <x:c r="I21" s="102" t="n">
        <x:f>SUM(I12:I20)</x:f>
        <x:v>137500</x:v>
      </x:c>
      <x:c r="J21" s="102" t="n">
        <x:f>SUM(J12:J20)</x:f>
        <x:v>129500</x:v>
      </x:c>
      <x:c r="K21" s="102" t="n">
        <x:f>SUM(K12:K20)</x:f>
        <x:v>115500</x:v>
      </x:c>
      <x:c r="L21" s="102" t="n">
        <x:f>SUM(L12:L20)</x:f>
        <x:v>120000</x:v>
      </x:c>
      <x:c r="M21" s="102" t="n">
        <x:f>SUM(M12:M20)</x:f>
        <x:v>122700</x:v>
      </x:c>
      <x:c r="N21" s="102" t="n">
        <x:f>SUM(N12:N20)</x:f>
        <x:v>107500</x:v>
      </x:c>
      <x:c r="O21" s="102" t="n">
        <x:f>SUM(O12:O20)</x:f>
        <x:v>134500</x:v>
      </x:c>
    </x:row>
    <x:row r="22">
      <x:c r="A22" s="120" t="str">
        <x:v>Net cash flow</x:v>
      </x:c>
      <x:c r="B22" s="115" t="str">
        <x:v>Formula</x:v>
      </x:c>
      <x:c r="C22" s="104" t="n">
        <x:f>C10-C21</x:f>
        <x:v>27500</x:v>
      </x:c>
      <x:c r="D22" s="104" t="n">
        <x:f>D10-D21</x:f>
        <x:v>-4000</x:v>
      </x:c>
      <x:c r="E22" s="104" t="n">
        <x:f>E10-E21</x:f>
        <x:v>40500</x:v>
      </x:c>
      <x:c r="F22" s="104" t="n">
        <x:f>F10-F21</x:f>
        <x:v>-17200</x:v>
      </x:c>
      <x:c r="G22" s="104" t="n">
        <x:f>G10-G21</x:f>
        <x:v>2500</x:v>
      </x:c>
      <x:c r="H22" s="104" t="n">
        <x:f>H10-H21</x:f>
        <x:v>-13000</x:v>
      </x:c>
      <x:c r="I22" s="104" t="n">
        <x:f>I10-I21</x:f>
        <x:v>-30500</x:v>
      </x:c>
      <x:c r="J22" s="104" t="n">
        <x:f>J10-J21</x:f>
        <x:v>40500</x:v>
      </x:c>
      <x:c r="K22" s="104" t="n">
        <x:f>K10-K21</x:f>
        <x:v>12500</x:v>
      </x:c>
      <x:c r="L22" s="104" t="n">
        <x:f>L10-L21</x:f>
        <x:v>32000</x:v>
      </x:c>
      <x:c r="M22" s="104" t="n">
        <x:f>M10-M21</x:f>
        <x:v>1300</x:v>
      </x:c>
      <x:c r="N22" s="104" t="n">
        <x:f>N10-N21</x:f>
        <x:v>65500</x:v>
      </x:c>
      <x:c r="O22" s="104" t="n">
        <x:f>O10-O21</x:f>
        <x:v>7500</x:v>
      </x:c>
    </x:row>
    <x:row r="23">
      <x:c r="A23" s="121" t="str">
        <x:v>Ending cash</x:v>
      </x:c>
      <x:c r="B23" s="116" t="str">
        <x:v>Formula</x:v>
      </x:c>
      <x:c r="C23" s="106" t="n">
        <x:f>C6+C22</x:f>
        <x:v>119500</x:v>
      </x:c>
      <x:c r="D23" s="106" t="n">
        <x:f>D6+D22</x:f>
        <x:v>115500</x:v>
      </x:c>
      <x:c r="E23" s="106" t="n">
        <x:f>E6+E22</x:f>
        <x:v>156000</x:v>
      </x:c>
      <x:c r="F23" s="106" t="n">
        <x:f>F6+F22</x:f>
        <x:v>138800</x:v>
      </x:c>
      <x:c r="G23" s="106" t="n">
        <x:f>G6+G22</x:f>
        <x:v>141300</x:v>
      </x:c>
      <x:c r="H23" s="106" t="n">
        <x:f>H6+H22</x:f>
        <x:v>128300</x:v>
      </x:c>
      <x:c r="I23" s="106" t="n">
        <x:f>I6+I22</x:f>
        <x:v>97800</x:v>
      </x:c>
      <x:c r="J23" s="106" t="n">
        <x:f>J6+J22</x:f>
        <x:v>138300</x:v>
      </x:c>
      <x:c r="K23" s="106" t="n">
        <x:f>K6+K22</x:f>
        <x:v>150800</x:v>
      </x:c>
      <x:c r="L23" s="106" t="n">
        <x:f>L6+L22</x:f>
        <x:v>182800</x:v>
      </x:c>
      <x:c r="M23" s="106" t="n">
        <x:f>M6+M22</x:f>
        <x:v>184100</x:v>
      </x:c>
      <x:c r="N23" s="106" t="n">
        <x:f>N6+N22</x:f>
        <x:v>249600</x:v>
      </x:c>
      <x:c r="O23" s="106" t="n">
        <x:f>O6+O22</x:f>
        <x:v>257100</x:v>
      </x:c>
    </x:row>
    <x:row r="24">
      <x:c r="A24" s="122" t="str">
        <x:v>Minimum cash target</x:v>
      </x:c>
      <x:c r="B24" s="117" t="str">
        <x:v>Input</x:v>
      </x:c>
      <x:c r="C24" s="108" t="n">
        <x:v>75000</x:v>
      </x:c>
      <x:c r="D24" s="108" t="n">
        <x:v>75000</x:v>
      </x:c>
      <x:c r="E24" s="108" t="n">
        <x:v>75000</x:v>
      </x:c>
      <x:c r="F24" s="108" t="n">
        <x:v>75000</x:v>
      </x:c>
      <x:c r="G24" s="108" t="n">
        <x:v>75000</x:v>
      </x:c>
      <x:c r="H24" s="108" t="n">
        <x:v>75000</x:v>
      </x:c>
      <x:c r="I24" s="108" t="n">
        <x:v>75000</x:v>
      </x:c>
      <x:c r="J24" s="108" t="n">
        <x:v>75000</x:v>
      </x:c>
      <x:c r="K24" s="108" t="n">
        <x:v>75000</x:v>
      </x:c>
      <x:c r="L24" s="108" t="n">
        <x:v>75000</x:v>
      </x:c>
      <x:c r="M24" s="108" t="n">
        <x:v>75000</x:v>
      </x:c>
      <x:c r="N24" s="108" t="n">
        <x:v>75000</x:v>
      </x:c>
      <x:c r="O24" s="108" t="n">
        <x:v>75000</x:v>
      </x:c>
    </x:row>
    <x:row r="25">
      <x:c r="A25" s="123" t="str">
        <x:v>Excess / (gap)</x:v>
      </x:c>
      <x:c r="B25" s="118" t="str">
        <x:v>Formula</x:v>
      </x:c>
      <x:c r="C25" s="110" t="n">
        <x:f>C23-C24</x:f>
        <x:v>44500</x:v>
      </x:c>
      <x:c r="D25" s="110" t="n">
        <x:f>D23-D24</x:f>
        <x:v>40500</x:v>
      </x:c>
      <x:c r="E25" s="110" t="n">
        <x:f>E23-E24</x:f>
        <x:v>81000</x:v>
      </x:c>
      <x:c r="F25" s="110" t="n">
        <x:f>F23-F24</x:f>
        <x:v>63800</x:v>
      </x:c>
      <x:c r="G25" s="110" t="n">
        <x:f>G23-G24</x:f>
        <x:v>66300</x:v>
      </x:c>
      <x:c r="H25" s="110" t="n">
        <x:f>H23-H24</x:f>
        <x:v>53300</x:v>
      </x:c>
      <x:c r="I25" s="110" t="n">
        <x:f>I23-I24</x:f>
        <x:v>22800</x:v>
      </x:c>
      <x:c r="J25" s="110" t="n">
        <x:f>J23-J24</x:f>
        <x:v>63300</x:v>
      </x:c>
      <x:c r="K25" s="110" t="n">
        <x:f>K23-K24</x:f>
        <x:v>75800</x:v>
      </x:c>
      <x:c r="L25" s="110" t="n">
        <x:f>L23-L24</x:f>
        <x:v>107800</x:v>
      </x:c>
      <x:c r="M25" s="110" t="n">
        <x:f>M23-M24</x:f>
        <x:v>109100</x:v>
      </x:c>
      <x:c r="N25" s="110" t="n">
        <x:f>N23-N24</x:f>
        <x:v>174600</x:v>
      </x:c>
      <x:c r="O25" s="110" t="n">
        <x:f>O23-O24</x:f>
        <x:v>182100</x:v>
      </x:c>
    </x:row>
    <x:row r="27">
      <x:c r="A27" s="112" t="str">
        <x:v>Management readout: the forecast remains above the $75,000 target, but the equipment purchase in Week 6 and tax payment in Week 7 materially reduce flexibility. Update collections and committed payments every Friday.</x:v>
      </x:c>
      <x:c r="B27" s="112" t="str">
        <x:v>Management readout: the forecast remains above the $75,000 target, but the equipment purchase in Week 6 and tax payment in Week 7 materially reduce flexibility. Update collections and committed payments every Friday.</x:v>
      </x:c>
      <x:c r="C27" s="112" t="str">
        <x:v>Management readout: the forecast remains above the $75,000 target, but the equipment purchase in Week 6 and tax payment in Week 7 materially reduce flexibility. Update collections and committed payments every Friday.</x:v>
      </x:c>
      <x:c r="D27" s="112" t="str">
        <x:v>Management readout: the forecast remains above the $75,000 target, but the equipment purchase in Week 6 and tax payment in Week 7 materially reduce flexibility. Update collections and committed payments every Friday.</x:v>
      </x:c>
      <x:c r="E27" s="112" t="str">
        <x:v>Management readout: the forecast remains above the $75,000 target, but the equipment purchase in Week 6 and tax payment in Week 7 materially reduce flexibility. Update collections and committed payments every Friday.</x:v>
      </x:c>
      <x:c r="F27" s="112" t="str">
        <x:v>Management readout: the forecast remains above the $75,000 target, but the equipment purchase in Week 6 and tax payment in Week 7 materially reduce flexibility. Update collections and committed payments every Friday.</x:v>
      </x:c>
      <x:c r="G27" s="112" t="str">
        <x:v>Management readout: the forecast remains above the $75,000 target, but the equipment purchase in Week 6 and tax payment in Week 7 materially reduce flexibility. Update collections and committed payments every Friday.</x:v>
      </x:c>
      <x:c r="H27" s="112" t="str">
        <x:v>Management readout: the forecast remains above the $75,000 target, but the equipment purchase in Week 6 and tax payment in Week 7 materially reduce flexibility. Update collections and committed payments every Friday.</x:v>
      </x:c>
      <x:c r="I27" s="112" t="str">
        <x:v>Management readout: the forecast remains above the $75,000 target, but the equipment purchase in Week 6 and tax payment in Week 7 materially reduce flexibility. Update collections and committed payments every Friday.</x:v>
      </x:c>
      <x:c r="J27" s="112" t="str">
        <x:v>Management readout: the forecast remains above the $75,000 target, but the equipment purchase in Week 6 and tax payment in Week 7 materially reduce flexibility. Update collections and committed payments every Friday.</x:v>
      </x:c>
      <x:c r="K27" s="112" t="str">
        <x:v>Management readout: the forecast remains above the $75,000 target, but the equipment purchase in Week 6 and tax payment in Week 7 materially reduce flexibility. Update collections and committed payments every Friday.</x:v>
      </x:c>
      <x:c r="L27" s="112" t="str">
        <x:v>Management readout: the forecast remains above the $75,000 target, but the equipment purchase in Week 6 and tax payment in Week 7 materially reduce flexibility. Update collections and committed payments every Friday.</x:v>
      </x:c>
      <x:c r="M27" s="112" t="str">
        <x:v>Management readout: the forecast remains above the $75,000 target, but the equipment purchase in Week 6 and tax payment in Week 7 materially reduce flexibility. Update collections and committed payments every Friday.</x:v>
      </x:c>
      <x:c r="N27" s="112" t="str">
        <x:v>Management readout: the forecast remains above the $75,000 target, but the equipment purchase in Week 6 and tax payment in Week 7 materially reduce flexibility. Update collections and committed payments every Friday.</x:v>
      </x:c>
      <x:c r="O27" s="112" t="str">
        <x:v>Management readout: the forecast remains above the $75,000 target, but the equipment purchase in Week 6 and tax payment in Week 7 materially reduce flexibility. Update collections and committed payments every Friday.</x:v>
      </x:c>
    </x:row>
    <x:row r="28">
      <x:c r="A28" s="92" t="str">
        <x:v>Illustrative example only. Inputs are fictional and are not client data.</x:v>
      </x:c>
      <x:c r="B28" s="92" t="str">
        <x:v>Illustrative example only. Inputs are fictional and are not client data.</x:v>
      </x:c>
      <x:c r="C28" s="92" t="str">
        <x:v>Illustrative example only. Inputs are fictional and are not client data.</x:v>
      </x:c>
      <x:c r="D28" s="92" t="str">
        <x:v>Illustrative example only. Inputs are fictional and are not client data.</x:v>
      </x:c>
      <x:c r="E28" s="92" t="str">
        <x:v>Illustrative example only. Inputs are fictional and are not client data.</x:v>
      </x:c>
      <x:c r="F28" s="92" t="str">
        <x:v>Illustrative example only. Inputs are fictional and are not client data.</x:v>
      </x:c>
      <x:c r="G28" s="92" t="str">
        <x:v>Illustrative example only. Inputs are fictional and are not client data.</x:v>
      </x:c>
      <x:c r="H28" s="92" t="str">
        <x:v>Illustrative example only. Inputs are fictional and are not client data.</x:v>
      </x:c>
      <x:c r="I28" s="92" t="str">
        <x:v>Illustrative example only. Inputs are fictional and are not client data.</x:v>
      </x:c>
      <x:c r="J28" s="92" t="str">
        <x:v>Illustrative example only. Inputs are fictional and are not client data.</x:v>
      </x:c>
      <x:c r="K28" s="92" t="str">
        <x:v>Illustrative example only. Inputs are fictional and are not client data.</x:v>
      </x:c>
      <x:c r="L28" s="92" t="str">
        <x:v>Illustrative example only. Inputs are fictional and are not client data.</x:v>
      </x:c>
      <x:c r="M28" s="92" t="str">
        <x:v>Illustrative example only. Inputs are fictional and are not client data.</x:v>
      </x:c>
      <x:c r="N28" s="92" t="str">
        <x:v>Illustrative example only. Inputs are fictional and are not client data.</x:v>
      </x:c>
      <x:c r="O28" s="92" t="str">
        <x:v>Illustrative example only. Inputs are fictional and are not client data.</x:v>
      </x:c>
    </x:row>
  </x:sheetData>
  <x:mergeCells>
    <x:mergeCell ref="A1:O2"/>
    <x:mergeCell ref="A3:O3"/>
    <x:mergeCell ref="A27:O27"/>
    <x:mergeCell ref="A28:O28"/>
  </x:mergeCells>
  <x:conditionalFormatting sqref="C25:O25">
    <x:cfRule type="cellIs" dxfId="0" priority="1" operator="lessThan">
      <x:formula>0</x:formula>
    </x:cfRule>
    <x:cfRule type="cellIs" dxfId="1" priority="2" operator="greaterThanOrEqual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0" hidden="0" customWidth="1"/>
    <x:col min="10" max="10" width="12" hidden="0" customWidth="1"/>
    <x:col min="11" max="11" width="20" hidden="0" customWidth="1"/>
    <x:col min="12" max="12" width="12" hidden="0" customWidth="1"/>
    <x:col min="13" max="13" width="12" hidden="0" customWidth="1"/>
    <x:col min="14" max="14" width="25" hidden="0" customWidth="1"/>
  </x:cols>
  <x:sheetData>
    <x:row r="1" ht="38" customHeight="1">
      <x:c r="A1" s="3" t="str">
        <x:v>Owner KPI Dashboard — Illustrative</x:v>
      </x:c>
      <x:c r="B1" s="3" t="str">
        <x:v>Owner KPI Dashboard — Illustrative</x:v>
      </x:c>
      <x:c r="C1" s="3" t="str">
        <x:v>Owner KPI Dashboard — Illustrative</x:v>
      </x:c>
      <x:c r="D1" s="3" t="str">
        <x:v>Owner KPI Dashboard — Illustrative</x:v>
      </x:c>
      <x:c r="E1" s="3" t="str">
        <x:v>Owner KPI Dashboard — Illustrative</x:v>
      </x:c>
      <x:c r="F1" s="3" t="str">
        <x:v>Owner KPI Dashboard — Illustrative</x:v>
      </x:c>
      <x:c r="G1" s="3" t="str">
        <x:v>Owner KPI Dashboard — Illustrative</x:v>
      </x:c>
      <x:c r="H1" s="3" t="str">
        <x:v>Owner KPI Dashboard — Illustrative</x:v>
      </x:c>
      <x:c r="I1" s="3" t="str">
        <x:v>Owner KPI Dashboard — Illustrative</x:v>
      </x:c>
      <x:c r="J1" s="3" t="str">
        <x:v>Owner KPI Dashboard — Illustrative</x:v>
      </x:c>
      <x:c r="K1" s="3" t="str">
        <x:v>Owner KPI Dashboard — Illustrative</x:v>
      </x:c>
      <x:c r="L1" s="3" t="str">
        <x:v>Owner KPI Dashboard — Illustrative</x:v>
      </x:c>
      <x:c r="M1" s="3" t="str">
        <x:v>Owner KPI Dashboard — Illustrative</x:v>
      </x:c>
      <x:c r="N1" s="3" t="str">
        <x:v>Owner KPI Dashboard — Illustrative</x:v>
      </x:c>
    </x:row>
    <x:row r="2" ht="38" customHeight="1">
      <x:c r="A2" s="3" t="str">
        <x:v>Owner KPI Dashboard — Illustrative</x:v>
      </x:c>
      <x:c r="B2" s="3" t="str">
        <x:v>Owner KPI Dashboard — Illustrative</x:v>
      </x:c>
      <x:c r="C2" s="3" t="str">
        <x:v>Owner KPI Dashboard — Illustrative</x:v>
      </x:c>
      <x:c r="D2" s="3" t="str">
        <x:v>Owner KPI Dashboard — Illustrative</x:v>
      </x:c>
      <x:c r="E2" s="3" t="str">
        <x:v>Owner KPI Dashboard — Illustrative</x:v>
      </x:c>
      <x:c r="F2" s="3" t="str">
        <x:v>Owner KPI Dashboard — Illustrative</x:v>
      </x:c>
      <x:c r="G2" s="3" t="str">
        <x:v>Owner KPI Dashboard — Illustrative</x:v>
      </x:c>
      <x:c r="H2" s="3" t="str">
        <x:v>Owner KPI Dashboard — Illustrative</x:v>
      </x:c>
      <x:c r="I2" s="3" t="str">
        <x:v>Owner KPI Dashboard — Illustrative</x:v>
      </x:c>
      <x:c r="J2" s="3" t="str">
        <x:v>Owner KPI Dashboard — Illustrative</x:v>
      </x:c>
      <x:c r="K2" s="3" t="str">
        <x:v>Owner KPI Dashboard — Illustrative</x:v>
      </x:c>
      <x:c r="L2" s="3" t="str">
        <x:v>Owner KPI Dashboard — Illustrative</x:v>
      </x:c>
      <x:c r="M2" s="3" t="str">
        <x:v>Owner KPI Dashboard — Illustrative</x:v>
      </x:c>
      <x:c r="N2" s="3" t="str">
        <x:v>Owner KPI Dashboard — Illustrative</x:v>
      </x:c>
    </x:row>
    <x:row r="3">
      <x:c r="A3" s="4" t="str">
        <x:v>Fictional home-services business | July 2026 | Financial and operating indicators</x:v>
      </x:c>
      <x:c r="B3" s="4" t="str">
        <x:v>Fictional home-services business | July 2026 | Financial and operating indicators</x:v>
      </x:c>
      <x:c r="C3" s="4" t="str">
        <x:v>Fictional home-services business | July 2026 | Financial and operating indicators</x:v>
      </x:c>
      <x:c r="D3" s="4" t="str">
        <x:v>Fictional home-services business | July 2026 | Financial and operating indicators</x:v>
      </x:c>
      <x:c r="E3" s="4" t="str">
        <x:v>Fictional home-services business | July 2026 | Financial and operating indicators</x:v>
      </x:c>
      <x:c r="F3" s="4" t="str">
        <x:v>Fictional home-services business | July 2026 | Financial and operating indicators</x:v>
      </x:c>
      <x:c r="G3" s="4" t="str">
        <x:v>Fictional home-services business | July 2026 | Financial and operating indicators</x:v>
      </x:c>
      <x:c r="H3" s="4" t="str">
        <x:v>Fictional home-services business | July 2026 | Financial and operating indicators</x:v>
      </x:c>
      <x:c r="I3" s="4" t="str">
        <x:v>Fictional home-services business | July 2026 | Financial and operating indicators</x:v>
      </x:c>
      <x:c r="J3" s="4" t="str">
        <x:v>Fictional home-services business | July 2026 | Financial and operating indicators</x:v>
      </x:c>
      <x:c r="K3" s="4" t="str">
        <x:v>Fictional home-services business | July 2026 | Financial and operating indicators</x:v>
      </x:c>
      <x:c r="L3" s="4" t="str">
        <x:v>Fictional home-services business | July 2026 | Financial and operating indicators</x:v>
      </x:c>
      <x:c r="M3" s="4" t="str">
        <x:v>Fictional home-services business | July 2026 | Financial and operating indicators</x:v>
      </x:c>
      <x:c r="N3" s="4" t="str">
        <x:v>Fictional home-services business | July 2026 | Financial and operating indicators</x:v>
      </x:c>
    </x:row>
    <x:row r="5">
      <x:c r="A5" s="13" t="str">
        <x:v>Revenue</x:v>
      </x:c>
      <x:c r="B5" s="13" t="str">
        <x:v>Revenue</x:v>
      </x:c>
      <x:c r="C5" s="13" t="str">
        <x:v>Gross margin</x:v>
      </x:c>
      <x:c r="D5" s="13" t="str">
        <x:v>Gross margin</x:v>
      </x:c>
      <x:c r="E5" s="13" t="str">
        <x:v>EBITDA margin</x:v>
      </x:c>
      <x:c r="F5" s="13" t="str">
        <x:v>EBITDA margin</x:v>
      </x:c>
      <x:c r="G5" s="13" t="str">
        <x:v>AR days</x:v>
      </x:c>
      <x:c r="H5" s="13" t="str">
        <x:v>AR days</x:v>
      </x:c>
      <x:c r="I5" s="129" t="str">
        <x:v>Backlog</x:v>
      </x:c>
      <x:c r="J5" s="129" t="str">
        <x:v>Backlog</x:v>
      </x:c>
      <x:c r="K5" s="129" t="str">
        <x:v>Ending cash</x:v>
      </x:c>
      <x:c r="L5" s="129" t="str">
        <x:v>Ending cash</x:v>
      </x:c>
    </x:row>
    <x:row r="6">
      <x:c r="A6" s="124" t="n">
        <x:v>218000</x:v>
      </x:c>
      <x:c r="B6" s="124" t="n">
        <x:v>218000</x:v>
      </x:c>
      <x:c r="C6" s="16" t="n">
        <x:v>0.374</x:v>
      </x:c>
      <x:c r="D6" s="16" t="n">
        <x:v>0.374</x:v>
      </x:c>
      <x:c r="E6" s="16" t="n">
        <x:v>0.083</x:v>
      </x:c>
      <x:c r="F6" s="16" t="n">
        <x:v>0.083</x:v>
      </x:c>
      <x:c r="G6" s="126" t="n">
        <x:v>46</x:v>
      </x:c>
      <x:c r="H6" s="126" t="n">
        <x:v>46</x:v>
      </x:c>
      <x:c r="I6" s="132" t="n">
        <x:v>610000</x:v>
      </x:c>
      <x:c r="J6" s="132" t="n">
        <x:v>610000</x:v>
      </x:c>
      <x:c r="K6" s="132" t="n">
        <x:v>104000</x:v>
      </x:c>
      <x:c r="L6" s="132" t="n">
        <x:v>104000</x:v>
      </x:c>
    </x:row>
    <x:row r="7">
      <x:c r="A7" s="124" t="n">
        <x:v>218000</x:v>
      </x:c>
      <x:c r="B7" s="124" t="n">
        <x:v>218000</x:v>
      </x:c>
      <x:c r="C7" s="16" t="n">
        <x:v>0.374</x:v>
      </x:c>
      <x:c r="D7" s="16" t="n">
        <x:v>0.374</x:v>
      </x:c>
      <x:c r="E7" s="16" t="n">
        <x:v>0.083</x:v>
      </x:c>
      <x:c r="F7" s="16" t="n">
        <x:v>0.083</x:v>
      </x:c>
      <x:c r="G7" s="126" t="n">
        <x:v>46</x:v>
      </x:c>
      <x:c r="H7" s="126" t="n">
        <x:v>46</x:v>
      </x:c>
      <x:c r="I7" s="132" t="n">
        <x:v>610000</x:v>
      </x:c>
      <x:c r="J7" s="132" t="n">
        <x:v>610000</x:v>
      </x:c>
      <x:c r="K7" s="132" t="n">
        <x:v>104000</x:v>
      </x:c>
      <x:c r="L7" s="132" t="n">
        <x:v>104000</x:v>
      </x:c>
    </x:row>
    <x:row r="8">
      <x:c r="A8" s="125" t="str">
        <x:v>Target: $225,000</x:v>
      </x:c>
      <x:c r="B8" s="125" t="str">
        <x:v>Target: $225,000</x:v>
      </x:c>
      <x:c r="C8" s="125" t="str">
        <x:v>Target: 39.0%</x:v>
      </x:c>
      <x:c r="D8" s="125" t="str">
        <x:v>Target: 39.0%</x:v>
      </x:c>
      <x:c r="E8" s="125" t="str">
        <x:v>Target: 9.0%</x:v>
      </x:c>
      <x:c r="F8" s="125" t="str">
        <x:v>Target: 9.0%</x:v>
      </x:c>
      <x:c r="G8" s="125" t="str">
        <x:v>Target: 40 days</x:v>
      </x:c>
      <x:c r="H8" s="125" t="str">
        <x:v>Target: 40 days</x:v>
      </x:c>
      <x:c r="I8" s="133" t="str">
        <x:v>Target: $550,000</x:v>
      </x:c>
      <x:c r="J8" s="133" t="str">
        <x:v>Target: $550,000</x:v>
      </x:c>
      <x:c r="K8" s="133" t="str">
        <x:v>Target: $75,000</x:v>
      </x:c>
      <x:c r="L8" s="133" t="str">
        <x:v>Target: $75,000</x:v>
      </x:c>
    </x:row>
    <x:row r="10" ht="24" customHeight="1">
      <x:c r="A10" s="19" t="str">
        <x:v>Six-month KPI trend</x:v>
      </x:c>
      <x:c r="B10" s="19" t="str">
        <x:v>Six-month KPI trend</x:v>
      </x:c>
      <x:c r="C10" s="19" t="str">
        <x:v>Six-month KPI trend</x:v>
      </x:c>
      <x:c r="D10" s="19" t="str">
        <x:v>Six-month KPI trend</x:v>
      </x:c>
      <x:c r="E10" s="19" t="str">
        <x:v>Six-month KPI trend</x:v>
      </x:c>
      <x:c r="F10" s="19" t="str">
        <x:v>Six-month KPI trend</x:v>
      </x:c>
      <x:c r="G10" s="19" t="str">
        <x:v>Six-month KPI trend</x:v>
      </x:c>
      <x:c r="I10" s="19" t="str">
        <x:v>Management focus</x:v>
      </x:c>
      <x:c r="J10" s="19" t="str">
        <x:v>Management focus</x:v>
      </x:c>
      <x:c r="K10" s="19" t="str">
        <x:v>Management focus</x:v>
      </x:c>
      <x:c r="L10" s="19" t="str">
        <x:v>Management focus</x:v>
      </x:c>
      <x:c r="M10" s="19" t="str">
        <x:v>Management focus</x:v>
      </x:c>
      <x:c r="N10" s="19" t="str">
        <x:v>Management focus</x:v>
      </x:c>
    </x:row>
    <x:row r="11">
      <x:c r="A11" s="18" t="str">
        <x:v>Month</x:v>
      </x:c>
      <x:c r="B11" s="18" t="str">
        <x:v>Revenue</x:v>
      </x:c>
      <x:c r="C11" s="18" t="str">
        <x:v>Gross margin</x:v>
      </x:c>
      <x:c r="D11" s="18" t="str">
        <x:v>EBITDA margin</x:v>
      </x:c>
      <x:c r="E11" s="18" t="str">
        <x:v>AR days</x:v>
      </x:c>
      <x:c r="F11" s="18" t="str">
        <x:v>Backlog</x:v>
      </x:c>
      <x:c r="G11" s="18" t="str">
        <x:v>Ending cash</x:v>
      </x:c>
      <x:c r="I11" s="18" t="str">
        <x:v>Priority</x:v>
      </x:c>
      <x:c r="J11" s="18" t="str">
        <x:v>Signal</x:v>
      </x:c>
      <x:c r="K11" s="18" t="str">
        <x:v>What changed</x:v>
      </x:c>
      <x:c r="L11" s="18" t="str">
        <x:v>Owner</x:v>
      </x:c>
      <x:c r="M11" s="18" t="str">
        <x:v>Due</x:v>
      </x:c>
      <x:c r="N11" s="18" t="str">
        <x:v>Decision</x:v>
      </x:c>
    </x:row>
    <x:row r="12" ht="33" customHeight="1">
      <x:c r="A12" s="20" t="str">
        <x:v>Feb</x:v>
      </x:c>
      <x:c r="B12" s="136" t="n">
        <x:v>192000</x:v>
      </x:c>
      <x:c r="C12" s="137" t="n">
        <x:v>0.352</x:v>
      </x:c>
      <x:c r="D12" s="137" t="n">
        <x:v>0.061</x:v>
      </x:c>
      <x:c r="E12" s="138" t="n">
        <x:v>38</x:v>
      </x:c>
      <x:c r="F12" s="136" t="n">
        <x:v>470000</x:v>
      </x:c>
      <x:c r="G12" s="136" t="n">
        <x:v>118000</x:v>
      </x:c>
      <x:c r="I12" s="39" t="str">
        <x:v>1</x:v>
      </x:c>
      <x:c r="J12" s="40" t="str">
        <x:v>AR days</x:v>
      </x:c>
      <x:c r="K12" s="40" t="str">
        <x:v>46 vs 40 target</x:v>
      </x:c>
      <x:c r="L12" s="40" t="str">
        <x:v>Controller</x:v>
      </x:c>
      <x:c r="M12" s="40" t="str">
        <x:v>Aug 12</x:v>
      </x:c>
      <x:c r="N12" s="41" t="str">
        <x:v>Escalate top 20 invoices</x:v>
      </x:c>
    </x:row>
    <x:row r="13" ht="33" customHeight="1">
      <x:c r="A13" s="20" t="str">
        <x:v>Mar</x:v>
      </x:c>
      <x:c r="B13" s="136" t="n">
        <x:v>201000</x:v>
      </x:c>
      <x:c r="C13" s="137" t="n">
        <x:v>0.361</x:v>
      </x:c>
      <x:c r="D13" s="137" t="n">
        <x:v>0.068</x:v>
      </x:c>
      <x:c r="E13" s="138" t="n">
        <x:v>40</x:v>
      </x:c>
      <x:c r="F13" s="136" t="n">
        <x:v>495000</x:v>
      </x:c>
      <x:c r="G13" s="136" t="n">
        <x:v>112000</x:v>
      </x:c>
      <x:c r="I13" s="42" t="str">
        <x:v>2</x:v>
      </x:c>
      <x:c r="J13" s="43" t="str">
        <x:v>Gross margin</x:v>
      </x:c>
      <x:c r="K13" s="43" t="str">
        <x:v>Down 1.2 pts MoM</x:v>
      </x:c>
      <x:c r="L13" s="43" t="str">
        <x:v>Operations</x:v>
      </x:c>
      <x:c r="M13" s="43" t="str">
        <x:v>Aug 16</x:v>
      </x:c>
      <x:c r="N13" s="44" t="str">
        <x:v>Review labor hours by service</x:v>
      </x:c>
    </x:row>
    <x:row r="14" ht="33" customHeight="1">
      <x:c r="A14" s="20" t="str">
        <x:v>Apr</x:v>
      </x:c>
      <x:c r="B14" s="136" t="n">
        <x:v>209000</x:v>
      </x:c>
      <x:c r="C14" s="137" t="n">
        <x:v>0.365</x:v>
      </x:c>
      <x:c r="D14" s="137" t="n">
        <x:v>0.074</x:v>
      </x:c>
      <x:c r="E14" s="138" t="n">
        <x:v>42</x:v>
      </x:c>
      <x:c r="F14" s="136" t="n">
        <x:v>525000</x:v>
      </x:c>
      <x:c r="G14" s="136" t="n">
        <x:v>108000</x:v>
      </x:c>
      <x:c r="I14" s="42" t="str">
        <x:v>3</x:v>
      </x:c>
      <x:c r="J14" s="43" t="str">
        <x:v>Cash</x:v>
      </x:c>
      <x:c r="K14" s="43" t="str">
        <x:v>$29k above target</x:v>
      </x:c>
      <x:c r="L14" s="43" t="str">
        <x:v>Owner</x:v>
      </x:c>
      <x:c r="M14" s="43" t="str">
        <x:v>Weekly</x:v>
      </x:c>
      <x:c r="N14" s="44" t="str">
        <x:v>Hold capex until Wk 8</x:v>
      </x:c>
    </x:row>
    <x:row r="15" ht="33" customHeight="1">
      <x:c r="A15" s="20" t="str">
        <x:v>May</x:v>
      </x:c>
      <x:c r="B15" s="136" t="n">
        <x:v>221000</x:v>
      </x:c>
      <x:c r="C15" s="137" t="n">
        <x:v>0.382</x:v>
      </x:c>
      <x:c r="D15" s="137" t="n">
        <x:v>0.087</x:v>
      </x:c>
      <x:c r="E15" s="138" t="n">
        <x:v>43</x:v>
      </x:c>
      <x:c r="F15" s="136" t="n">
        <x:v>560000</x:v>
      </x:c>
      <x:c r="G15" s="136" t="n">
        <x:v>121000</x:v>
      </x:c>
      <x:c r="I15" s="42" t="str">
        <x:v>4</x:v>
      </x:c>
      <x:c r="J15" s="43" t="str">
        <x:v>Backlog</x:v>
      </x:c>
      <x:c r="K15" s="43" t="str">
        <x:v>$60k above target</x:v>
      </x:c>
      <x:c r="L15" s="43" t="str">
        <x:v>Sales</x:v>
      </x:c>
      <x:c r="M15" s="43" t="str">
        <x:v>Aug 20</x:v>
      </x:c>
      <x:c r="N15" s="44" t="str">
        <x:v>Validate crew capacity</x:v>
      </x:c>
    </x:row>
    <x:row r="16" ht="33" customHeight="1">
      <x:c r="A16" s="20" t="str">
        <x:v>Jun</x:v>
      </x:c>
      <x:c r="B16" s="136" t="n">
        <x:v>226000</x:v>
      </x:c>
      <x:c r="C16" s="137" t="n">
        <x:v>0.386</x:v>
      </x:c>
      <x:c r="D16" s="137" t="n">
        <x:v>0.091</x:v>
      </x:c>
      <x:c r="E16" s="138" t="n">
        <x:v>45</x:v>
      </x:c>
      <x:c r="F16" s="136" t="n">
        <x:v>590000</x:v>
      </x:c>
      <x:c r="G16" s="136" t="n">
        <x:v>114000</x:v>
      </x:c>
      <x:c r="I16" s="42"/>
      <x:c r="J16" s="43"/>
      <x:c r="K16" s="43"/>
      <x:c r="L16" s="43"/>
      <x:c r="M16" s="43"/>
      <x:c r="N16" s="44"/>
    </x:row>
    <x:row r="17" ht="33" customHeight="1">
      <x:c r="A17" s="20" t="str">
        <x:v>Jul</x:v>
      </x:c>
      <x:c r="B17" s="136" t="n">
        <x:v>218000</x:v>
      </x:c>
      <x:c r="C17" s="137" t="n">
        <x:v>0.374</x:v>
      </x:c>
      <x:c r="D17" s="137" t="n">
        <x:v>0.083</x:v>
      </x:c>
      <x:c r="E17" s="138" t="n">
        <x:v>46</x:v>
      </x:c>
      <x:c r="F17" s="136" t="n">
        <x:v>610000</x:v>
      </x:c>
      <x:c r="G17" s="136" t="n">
        <x:v>104000</x:v>
      </x:c>
      <x:c r="I17" s="58" t="str">
        <x:v>Status</x:v>
      </x:c>
      <x:c r="J17" s="59" t="str">
        <x:v>AMBER</x:v>
      </x:c>
      <x:c r="K17" s="59" t="str">
        <x:v>Growth remains strong; collections and margin need action.</x:v>
      </x:c>
      <x:c r="L17" s="59" t="str"/>
      <x:c r="M17" s="59" t="str"/>
      <x:c r="N17" s="60" t="str"/>
    </x:row>
    <x:row r="19">
      <x:c r="I19" s="18" t="str">
        <x:v>KPI</x:v>
      </x:c>
      <x:c r="J19" s="18" t="str">
        <x:v>Actual</x:v>
      </x:c>
      <x:c r="K19" s="18" t="str">
        <x:v>Target</x:v>
      </x:c>
      <x:c r="L19" s="18" t="str">
        <x:v>Variance</x:v>
      </x:c>
      <x:c r="M19" s="18" t="str">
        <x:v>Status</x:v>
      </x:c>
      <x:c r="N19" s="18" t="str">
        <x:v>Interpretation</x:v>
      </x:c>
    </x:row>
    <x:row r="20">
      <x:c r="I20" s="30" t="str">
        <x:v>Revenue</x:v>
      </x:c>
      <x:c r="J20" s="145" t="n">
        <x:v>218000</x:v>
      </x:c>
      <x:c r="K20" s="145" t="n">
        <x:v>225000</x:v>
      </x:c>
      <x:c r="L20" s="145" t="n">
        <x:f>J20-K20</x:f>
        <x:v>-7000</x:v>
      </x:c>
      <x:c r="M20" s="31" t="str">
        <x:f>IF(L20&gt;=0,"On / above","Below")</x:f>
        <x:v>Below</x:v>
      </x:c>
      <x:c r="N20" s="32" t="str">
        <x:v>Slightly below plan</x:v>
      </x:c>
    </x:row>
    <x:row r="21">
      <x:c r="I21" s="33" t="str">
        <x:v>Gross margin</x:v>
      </x:c>
      <x:c r="J21" s="146" t="n">
        <x:v>0.374</x:v>
      </x:c>
      <x:c r="K21" s="146" t="n">
        <x:v>0.39</x:v>
      </x:c>
      <x:c r="L21" s="146" t="n">
        <x:f>J21-K21</x:f>
        <x:v>-0.016000000000000014</x:v>
      </x:c>
      <x:c r="M21" s="34" t="str">
        <x:f>IF(L21&gt;=0,"On / above","Below")</x:f>
        <x:v>Below</x:v>
      </x:c>
      <x:c r="N21" s="35" t="str">
        <x:v>Labor efficiency softened</x:v>
      </x:c>
    </x:row>
    <x:row r="22">
      <x:c r="I22" s="33" t="str">
        <x:v>EBITDA margin</x:v>
      </x:c>
      <x:c r="J22" s="146" t="n">
        <x:v>0.083</x:v>
      </x:c>
      <x:c r="K22" s="146" t="n">
        <x:v>0.09</x:v>
      </x:c>
      <x:c r="L22" s="146" t="n">
        <x:f>J22-K22</x:f>
        <x:v>-0.006999999999999992</x:v>
      </x:c>
      <x:c r="M22" s="34" t="str">
        <x:f>IF(L22&gt;=0,"On / above","Below")</x:f>
        <x:v>Below</x:v>
      </x:c>
      <x:c r="N22" s="35" t="str">
        <x:v>Tracks gross-margin miss</x:v>
      </x:c>
    </x:row>
    <x:row r="23">
      <x:c r="I23" s="33" t="str">
        <x:v>AR days</x:v>
      </x:c>
      <x:c r="J23" s="147" t="n">
        <x:v>46</x:v>
      </x:c>
      <x:c r="K23" s="147" t="n">
        <x:v>40</x:v>
      </x:c>
      <x:c r="L23" s="147" t="n">
        <x:f>K23-J23</x:f>
        <x:v>-6</x:v>
      </x:c>
      <x:c r="M23" s="34" t="str">
        <x:f>IF(L23&gt;=0,"On / below","Above")</x:f>
        <x:v>Above</x:v>
      </x:c>
      <x:c r="N23" s="35" t="str">
        <x:v>Unfavorable — collections slowed</x:v>
      </x:c>
    </x:row>
    <x:row r="24">
      <x:c r="I24" s="33" t="str">
        <x:v>Backlog</x:v>
      </x:c>
      <x:c r="J24" s="148" t="n">
        <x:v>610000</x:v>
      </x:c>
      <x:c r="K24" s="148" t="n">
        <x:v>550000</x:v>
      </x:c>
      <x:c r="L24" s="148" t="n">
        <x:f>J24-K24</x:f>
        <x:v>60000</x:v>
      </x:c>
      <x:c r="M24" s="34" t="str">
        <x:f>IF(L24&gt;=0,"On / above","Below")</x:f>
        <x:v>On / above</x:v>
      </x:c>
      <x:c r="N24" s="35" t="str">
        <x:v>Favorable — validate capacity</x:v>
      </x:c>
    </x:row>
    <x:row r="25">
      <x:c r="I25" s="36" t="str">
        <x:v>Ending cash</x:v>
      </x:c>
      <x:c r="J25" s="149" t="n">
        <x:v>104000</x:v>
      </x:c>
      <x:c r="K25" s="149" t="n">
        <x:v>75000</x:v>
      </x:c>
      <x:c r="L25" s="149" t="n">
        <x:f>J25-K25</x:f>
        <x:v>29000</x:v>
      </x:c>
      <x:c r="M25" s="37" t="str">
        <x:f>IF(L25&gt;=0,"On / above","Below")</x:f>
        <x:v>On / above</x:v>
      </x:c>
      <x:c r="N25" s="38" t="str">
        <x:v>Above minimum target</x:v>
      </x:c>
    </x:row>
    <x:row r="34">
      <x:c r="A34" s="92" t="str">
        <x:v>Illustrative example only. Values, company, and management actions are fictional.</x:v>
      </x:c>
      <x:c r="B34" s="92" t="str">
        <x:v>Illustrative example only. Values, company, and management actions are fictional.</x:v>
      </x:c>
      <x:c r="C34" s="92" t="str">
        <x:v>Illustrative example only. Values, company, and management actions are fictional.</x:v>
      </x:c>
      <x:c r="D34" s="92" t="str">
        <x:v>Illustrative example only. Values, company, and management actions are fictional.</x:v>
      </x:c>
      <x:c r="E34" s="92" t="str">
        <x:v>Illustrative example only. Values, company, and management actions are fictional.</x:v>
      </x:c>
      <x:c r="F34" s="92" t="str">
        <x:v>Illustrative example only. Values, company, and management actions are fictional.</x:v>
      </x:c>
      <x:c r="G34" s="92" t="str">
        <x:v>Illustrative example only. Values, company, and management actions are fictional.</x:v>
      </x:c>
      <x:c r="H34" s="92" t="str">
        <x:v>Illustrative example only. Values, company, and management actions are fictional.</x:v>
      </x:c>
      <x:c r="I34" s="92" t="str">
        <x:v>Illustrative example only. Values, company, and management actions are fictional.</x:v>
      </x:c>
      <x:c r="J34" s="92" t="str">
        <x:v>Illustrative example only. Values, company, and management actions are fictional.</x:v>
      </x:c>
      <x:c r="K34" s="92" t="str">
        <x:v>Illustrative example only. Values, company, and management actions are fictional.</x:v>
      </x:c>
      <x:c r="L34" s="92" t="str">
        <x:v>Illustrative example only. Values, company, and management actions are fictional.</x:v>
      </x:c>
      <x:c r="M34" s="92" t="str">
        <x:v>Illustrative example only. Values, company, and management actions are fictional.</x:v>
      </x:c>
      <x:c r="N34" s="92" t="str">
        <x:v>Illustrative example only. Values, company, and management actions are fictional.</x:v>
      </x:c>
    </x:row>
  </x:sheetData>
  <x:mergeCells>
    <x:mergeCell ref="A1:N2"/>
    <x:mergeCell ref="A3:N3"/>
    <x:mergeCell ref="A5:B5"/>
    <x:mergeCell ref="A6:B7"/>
    <x:mergeCell ref="A8:B8"/>
    <x:mergeCell ref="C5:D5"/>
    <x:mergeCell ref="C6:D7"/>
    <x:mergeCell ref="C8:D8"/>
    <x:mergeCell ref="E5:F5"/>
    <x:mergeCell ref="E6:F7"/>
    <x:mergeCell ref="E8:F8"/>
    <x:mergeCell ref="G5:H5"/>
    <x:mergeCell ref="G6:H7"/>
    <x:mergeCell ref="G8:H8"/>
    <x:mergeCell ref="I5:J5"/>
    <x:mergeCell ref="I6:J7"/>
    <x:mergeCell ref="I8:J8"/>
    <x:mergeCell ref="K5:L5"/>
    <x:mergeCell ref="K6:L7"/>
    <x:mergeCell ref="K8:L8"/>
    <x:mergeCell ref="A10:G10"/>
    <x:mergeCell ref="I10:N10"/>
    <x:mergeCell ref="A34:N34"/>
  </x:mergeCells>
  <x:conditionalFormatting sqref="M20:M25">
    <x:cfRule type="containsText" dxfId="2" priority="1" operator="containsText" text="Below"/>
    <x:cfRule type="containsText" dxfId="3" priority="2" operator="containsText" text="On /"/>
  </x:conditionalFormatting>
  <x:pageMargins left="0.7" right="0.7" top="0.75" bottom="0.75" header="0.3" footer="0.3"/>
  <x:drawing xmlns:r="http://schemas.openxmlformats.org/officeDocument/2006/relationships" r:id="R17ccc3fc8f504128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31" hidden="0" customWidth="1"/>
  </x:cols>
  <x:sheetData>
    <x:row r="1" ht="38" customHeight="1">
      <x:c r="A1" s="3" t="str">
        <x:v>Budget vs Actual — Illustrative Management Report</x:v>
      </x:c>
      <x:c r="B1" s="3" t="str">
        <x:v>Budget vs Actual — Illustrative Management Report</x:v>
      </x:c>
      <x:c r="C1" s="3" t="str">
        <x:v>Budget vs Actual — Illustrative Management Report</x:v>
      </x:c>
      <x:c r="D1" s="3" t="str">
        <x:v>Budget vs Actual — Illustrative Management Report</x:v>
      </x:c>
      <x:c r="E1" s="3" t="str">
        <x:v>Budget vs Actual — Illustrative Management Report</x:v>
      </x:c>
      <x:c r="F1" s="3" t="str">
        <x:v>Budget vs Actual — Illustrative Management Report</x:v>
      </x:c>
      <x:c r="G1" s="3" t="str">
        <x:v>Budget vs Actual — Illustrative Management Report</x:v>
      </x:c>
      <x:c r="H1" s="3" t="str">
        <x:v>Budget vs Actual — Illustrative Management Report</x:v>
      </x:c>
    </x:row>
    <x:row r="2" ht="38" customHeight="1">
      <x:c r="A2" s="3" t="str">
        <x:v>Budget vs Actual — Illustrative Management Report</x:v>
      </x:c>
      <x:c r="B2" s="3" t="str">
        <x:v>Budget vs Actual — Illustrative Management Report</x:v>
      </x:c>
      <x:c r="C2" s="3" t="str">
        <x:v>Budget vs Actual — Illustrative Management Report</x:v>
      </x:c>
      <x:c r="D2" s="3" t="str">
        <x:v>Budget vs Actual — Illustrative Management Report</x:v>
      </x:c>
      <x:c r="E2" s="3" t="str">
        <x:v>Budget vs Actual — Illustrative Management Report</x:v>
      </x:c>
      <x:c r="F2" s="3" t="str">
        <x:v>Budget vs Actual — Illustrative Management Report</x:v>
      </x:c>
      <x:c r="G2" s="3" t="str">
        <x:v>Budget vs Actual — Illustrative Management Report</x:v>
      </x:c>
      <x:c r="H2" s="3" t="str">
        <x:v>Budget vs Actual — Illustrative Management Report</x:v>
      </x:c>
    </x:row>
    <x:row r="3">
      <x:c r="A3" s="4" t="str">
        <x:v>Fictional service business | July 2026 | $ whole dollars | Favorability reflects P&amp;L impact</x:v>
      </x:c>
      <x:c r="B3" s="4" t="str">
        <x:v>Fictional service business | July 2026 | $ whole dollars | Favorability reflects P&amp;L impact</x:v>
      </x:c>
      <x:c r="C3" s="4" t="str">
        <x:v>Fictional service business | July 2026 | $ whole dollars | Favorability reflects P&amp;L impact</x:v>
      </x:c>
      <x:c r="D3" s="4" t="str">
        <x:v>Fictional service business | July 2026 | $ whole dollars | Favorability reflects P&amp;L impact</x:v>
      </x:c>
      <x:c r="E3" s="4" t="str">
        <x:v>Fictional service business | July 2026 | $ whole dollars | Favorability reflects P&amp;L impact</x:v>
      </x:c>
      <x:c r="F3" s="4" t="str">
        <x:v>Fictional service business | July 2026 | $ whole dollars | Favorability reflects P&amp;L impact</x:v>
      </x:c>
      <x:c r="G3" s="4" t="str">
        <x:v>Fictional service business | July 2026 | $ whole dollars | Favorability reflects P&amp;L impact</x:v>
      </x:c>
      <x:c r="H3" s="4" t="str">
        <x:v>Fictional service business | July 2026 | $ whole dollars | Favorability reflects P&amp;L impact</x:v>
      </x:c>
    </x:row>
    <x:row r="5">
      <x:c r="A5" s="18" t="str">
        <x:v>Account</x:v>
      </x:c>
      <x:c r="B5" s="18" t="str">
        <x:v>Actual</x:v>
      </x:c>
      <x:c r="C5" s="18" t="str">
        <x:v>Budget</x:v>
      </x:c>
      <x:c r="D5" s="18" t="str">
        <x:v>Var $</x:v>
      </x:c>
      <x:c r="E5" s="18" t="str">
        <x:v>Var %</x:v>
      </x:c>
      <x:c r="F5" s="18" t="str">
        <x:v>F / U</x:v>
      </x:c>
      <x:c r="G5" s="18" t="str">
        <x:v>Prior year</x:v>
      </x:c>
      <x:c r="H5" s="18" t="str">
        <x:v>Management note</x:v>
      </x:c>
    </x:row>
    <x:row r="6" ht="24" customHeight="1">
      <x:c r="A6" s="174" t="str">
        <x:v>Revenue</x:v>
      </x:c>
      <x:c r="B6" s="175" t="n">
        <x:v>218000</x:v>
      </x:c>
      <x:c r="C6" s="175" t="n">
        <x:v>225000</x:v>
      </x:c>
      <x:c r="D6" s="176" t="n">
        <x:f>B6-C6</x:f>
        <x:v>-7000</x:v>
      </x:c>
      <x:c r="E6" s="177" t="n">
        <x:f>IF(C6=0,0,D6/ABS(C6))</x:f>
        <x:v>-0.03111111111111111</x:v>
      </x:c>
      <x:c r="F6" s="174" t="str">
        <x:f>IF(D6&gt;=0,"F","U")</x:f>
        <x:v>U</x:v>
      </x:c>
      <x:c r="G6" s="175" t="n">
        <x:v>197000</x:v>
      </x:c>
      <x:c r="H6" s="174" t="str">
        <x:v>Two large jobs shifted into August</x:v>
      </x:c>
    </x:row>
    <x:row r="7" ht="24" customHeight="1">
      <x:c r="A7" s="178" t="str">
        <x:v>Materials &amp; subcontractors</x:v>
      </x:c>
      <x:c r="B7" s="179" t="n">
        <x:v>-71000</x:v>
      </x:c>
      <x:c r="C7" s="179" t="n">
        <x:v>-69750</x:v>
      </x:c>
      <x:c r="D7" s="180" t="n">
        <x:f>B7-C7</x:f>
        <x:v>-1250</x:v>
      </x:c>
      <x:c r="E7" s="181" t="n">
        <x:f>IF(C7=0,0,D7/ABS(C7))</x:f>
        <x:v>-0.017921146953405017</x:v>
      </x:c>
      <x:c r="F7" s="178" t="str">
        <x:f>IF(D7&gt;=0,"F","U")</x:f>
        <x:v>U</x:v>
      </x:c>
      <x:c r="G7" s="179" t="n">
        <x:v>-63300</x:v>
      </x:c>
      <x:c r="H7" s="178" t="str">
        <x:v>Higher subcontractor mix</x:v>
      </x:c>
    </x:row>
    <x:row r="8" ht="24" customHeight="1">
      <x:c r="A8" s="178" t="str">
        <x:v>Direct labor</x:v>
      </x:c>
      <x:c r="B8" s="179" t="n">
        <x:v>-65500</x:v>
      </x:c>
      <x:c r="C8" s="179" t="n">
        <x:v>-63000</x:v>
      </x:c>
      <x:c r="D8" s="180" t="n">
        <x:f>B8-C8</x:f>
        <x:v>-2500</x:v>
      </x:c>
      <x:c r="E8" s="181" t="n">
        <x:f>IF(C8=0,0,D8/ABS(C8))</x:f>
        <x:v>-0.03968253968253968</x:v>
      </x:c>
      <x:c r="F8" s="178" t="str">
        <x:f>IF(D8&gt;=0,"F","U")</x:f>
        <x:v>U</x:v>
      </x:c>
      <x:c r="G8" s="179" t="n">
        <x:v>-59000</x:v>
      </x:c>
      <x:c r="H8" s="178" t="str">
        <x:v>Overtime on delayed project</x:v>
      </x:c>
    </x:row>
    <x:row r="9" ht="24" customHeight="1">
      <x:c r="A9" s="193" t="str">
        <x:v>Gross profit</x:v>
      </x:c>
      <x:c r="B9" s="194" t="n">
        <x:f>SUM(B6:B8)</x:f>
        <x:v>81500</x:v>
      </x:c>
      <x:c r="C9" s="194" t="n">
        <x:f>SUM(C6:C8)</x:f>
        <x:v>92250</x:v>
      </x:c>
      <x:c r="D9" s="194" t="n">
        <x:f>B9-C9</x:f>
        <x:v>-10750</x:v>
      </x:c>
      <x:c r="E9" s="195" t="n">
        <x:f>IF(C9=0,0,D9/ABS(C9))</x:f>
        <x:v>-0.11653116531165311</x:v>
      </x:c>
      <x:c r="F9" s="193" t="str">
        <x:f>IF(D9&gt;=0,"F","U")</x:f>
        <x:v>U</x:v>
      </x:c>
      <x:c r="G9" s="194" t="n">
        <x:f>SUM(G6:G8)</x:f>
        <x:v>74700</x:v>
      </x:c>
      <x:c r="H9" s="193" t="str">
        <x:v>Margin below plan</x:v>
      </x:c>
    </x:row>
    <x:row r="10" ht="24" customHeight="1">
      <x:c r="A10" s="178" t="str">
        <x:v>Payroll &amp; benefits</x:v>
      </x:c>
      <x:c r="B10" s="179" t="n">
        <x:v>-31500</x:v>
      </x:c>
      <x:c r="C10" s="179" t="n">
        <x:v>-31000</x:v>
      </x:c>
      <x:c r="D10" s="180" t="n">
        <x:f>B10-C10</x:f>
        <x:v>-500</x:v>
      </x:c>
      <x:c r="E10" s="181" t="n">
        <x:f>IF(C10=0,0,D10/ABS(C10))</x:f>
        <x:v>-0.016129032258064516</x:v>
      </x:c>
      <x:c r="F10" s="178" t="str">
        <x:f>IF(D10&gt;=0,"F","U")</x:f>
        <x:v>U</x:v>
      </x:c>
      <x:c r="G10" s="179" t="n">
        <x:v>-29200</x:v>
      </x:c>
      <x:c r="H10" s="178" t="str">
        <x:v>Near plan</x:v>
      </x:c>
    </x:row>
    <x:row r="11" ht="24" customHeight="1">
      <x:c r="A11" s="178" t="str">
        <x:v>Sales &amp; marketing</x:v>
      </x:c>
      <x:c r="B11" s="179" t="n">
        <x:v>-10200</x:v>
      </x:c>
      <x:c r="C11" s="179" t="n">
        <x:v>-12000</x:v>
      </x:c>
      <x:c r="D11" s="180" t="n">
        <x:f>B11-C11</x:f>
        <x:v>1800</x:v>
      </x:c>
      <x:c r="E11" s="181" t="n">
        <x:f>IF(C11=0,0,D11/ABS(C11))</x:f>
        <x:v>0.15</x:v>
      </x:c>
      <x:c r="F11" s="178" t="str">
        <x:f>IF(D11&gt;=0,"F","U")</x:f>
        <x:v>F</x:v>
      </x:c>
      <x:c r="G11" s="179" t="n">
        <x:v>-8900</x:v>
      </x:c>
      <x:c r="H11" s="178" t="str">
        <x:v>Campaign timing moved to August</x:v>
      </x:c>
    </x:row>
    <x:row r="12" ht="24" customHeight="1">
      <x:c r="A12" s="178" t="str">
        <x:v>Occupancy</x:v>
      </x:c>
      <x:c r="B12" s="179" t="n">
        <x:v>-7800</x:v>
      </x:c>
      <x:c r="C12" s="179" t="n">
        <x:v>-7800</x:v>
      </x:c>
      <x:c r="D12" s="180" t="n">
        <x:f>B12-C12</x:f>
        <x:v>0</x:v>
      </x:c>
      <x:c r="E12" s="181" t="n">
        <x:f>IF(C12=0,0,D12/ABS(C12))</x:f>
        <x:v>0</x:v>
      </x:c>
      <x:c r="F12" s="178" t="str">
        <x:f>IF(D12&gt;=0,"F","U")</x:f>
        <x:v>F</x:v>
      </x:c>
      <x:c r="G12" s="179" t="n">
        <x:v>-7300</x:v>
      </x:c>
      <x:c r="H12" s="178" t="str">
        <x:v>On plan</x:v>
      </x:c>
    </x:row>
    <x:row r="13" ht="24" customHeight="1">
      <x:c r="A13" s="178" t="str">
        <x:v>Insurance</x:v>
      </x:c>
      <x:c r="B13" s="179" t="n">
        <x:v>-4300</x:v>
      </x:c>
      <x:c r="C13" s="179" t="n">
        <x:v>-4100</x:v>
      </x:c>
      <x:c r="D13" s="180" t="n">
        <x:f>B13-C13</x:f>
        <x:v>-200</x:v>
      </x:c>
      <x:c r="E13" s="181" t="n">
        <x:f>IF(C13=0,0,D13/ABS(C13))</x:f>
        <x:v>-0.04878048780487805</x:v>
      </x:c>
      <x:c r="F13" s="178" t="str">
        <x:f>IF(D13&gt;=0,"F","U")</x:f>
        <x:v>U</x:v>
      </x:c>
      <x:c r="G13" s="179" t="n">
        <x:v>-3900</x:v>
      </x:c>
      <x:c r="H13" s="178" t="str">
        <x:v>Renewal increase</x:v>
      </x:c>
    </x:row>
    <x:row r="14" ht="24" customHeight="1">
      <x:c r="A14" s="178" t="str">
        <x:v>Other operating expense</x:v>
      </x:c>
      <x:c r="B14" s="179" t="n">
        <x:v>-9600</x:v>
      </x:c>
      <x:c r="C14" s="179" t="n">
        <x:v>-8800</x:v>
      </x:c>
      <x:c r="D14" s="180" t="n">
        <x:f>B14-C14</x:f>
        <x:v>-800</x:v>
      </x:c>
      <x:c r="E14" s="181" t="n">
        <x:f>IF(C14=0,0,D14/ABS(C14))</x:f>
        <x:v>-0.09090909090909091</x:v>
      </x:c>
      <x:c r="F14" s="178" t="str">
        <x:f>IF(D14&gt;=0,"F","U")</x:f>
        <x:v>U</x:v>
      </x:c>
      <x:c r="G14" s="179" t="n">
        <x:v>-8500</x:v>
      </x:c>
      <x:c r="H14" s="178" t="str">
        <x:v>Software and recruiting</x:v>
      </x:c>
    </x:row>
    <x:row r="15" ht="24" customHeight="1">
      <x:c r="A15" s="193" t="str">
        <x:v>EBITDA</x:v>
      </x:c>
      <x:c r="B15" s="194" t="n">
        <x:f>SUM(B9:B14)</x:f>
        <x:v>18100</x:v>
      </x:c>
      <x:c r="C15" s="194" t="n">
        <x:f>SUM(C9:C14)</x:f>
        <x:v>28550</x:v>
      </x:c>
      <x:c r="D15" s="194" t="n">
        <x:f>B15-C15</x:f>
        <x:v>-10450</x:v>
      </x:c>
      <x:c r="E15" s="195" t="n">
        <x:f>IF(C15=0,0,D15/ABS(C15))</x:f>
        <x:v>-0.3660245183887916</x:v>
      </x:c>
      <x:c r="F15" s="193" t="str">
        <x:f>IF(D15&gt;=0,"F","U")</x:f>
        <x:v>U</x:v>
      </x:c>
      <x:c r="G15" s="194" t="n">
        <x:f>SUM(G9:G14)</x:f>
        <x:v>16900</x:v>
      </x:c>
      <x:c r="H15" s="193" t="str">
        <x:v>Below plan, still positive</x:v>
      </x:c>
    </x:row>
    <x:row r="16" ht="24" customHeight="1">
      <x:c r="A16" s="178" t="str">
        <x:v>Interest &amp; other</x:v>
      </x:c>
      <x:c r="B16" s="179" t="n">
        <x:v>-2500</x:v>
      </x:c>
      <x:c r="C16" s="179" t="n">
        <x:v>-2500</x:v>
      </x:c>
      <x:c r="D16" s="180" t="n">
        <x:f>B16-C16</x:f>
        <x:v>0</x:v>
      </x:c>
      <x:c r="E16" s="181" t="n">
        <x:f>IF(C16=0,0,D16/ABS(C16))</x:f>
        <x:v>0</x:v>
      </x:c>
      <x:c r="F16" s="178" t="str">
        <x:f>IF(D16&gt;=0,"F","U")</x:f>
        <x:v>F</x:v>
      </x:c>
      <x:c r="G16" s="179" t="n">
        <x:v>-2900</x:v>
      </x:c>
      <x:c r="H16" s="178" t="str">
        <x:v>On plan</x:v>
      </x:c>
    </x:row>
    <x:row r="17" ht="24" customHeight="1">
      <x:c r="A17" s="203" t="str">
        <x:v>Net income before tax</x:v>
      </x:c>
      <x:c r="B17" s="204" t="n">
        <x:f>SUM(B15:B16)</x:f>
        <x:v>15600</x:v>
      </x:c>
      <x:c r="C17" s="204" t="n">
        <x:f>SUM(C15:C16)</x:f>
        <x:v>26050</x:v>
      </x:c>
      <x:c r="D17" s="204" t="n">
        <x:f>B17-C17</x:f>
        <x:v>-10450</x:v>
      </x:c>
      <x:c r="E17" s="205" t="n">
        <x:f>IF(C17=0,0,D17/ABS(C17))</x:f>
        <x:v>-0.40115163147792704</x:v>
      </x:c>
      <x:c r="F17" s="203" t="str">
        <x:f>IF(D17&gt;=0,"F","U")</x:f>
        <x:v>U</x:v>
      </x:c>
      <x:c r="G17" s="204" t="n">
        <x:f>SUM(G15:G16)</x:f>
        <x:v>14000</x:v>
      </x:c>
      <x:c r="H17" s="203" t="str">
        <x:v>Primary monthly outcome</x:v>
      </x:c>
    </x:row>
    <x:row r="19" ht="24" customHeight="1">
      <x:c r="A19" s="19" t="str">
        <x:v>Management readout</x:v>
      </x:c>
      <x:c r="B19" s="19" t="str">
        <x:v>Management readout</x:v>
      </x:c>
      <x:c r="C19" s="19" t="str">
        <x:v>Management readout</x:v>
      </x:c>
      <x:c r="D19" s="19" t="str">
        <x:v>Management readout</x:v>
      </x:c>
      <x:c r="E19" s="19" t="str">
        <x:v>Management readout</x:v>
      </x:c>
      <x:c r="F19" s="19" t="str">
        <x:v>Management readout</x:v>
      </x:c>
      <x:c r="G19" s="19" t="str">
        <x:v>Management readout</x:v>
      </x:c>
      <x:c r="H19" s="19" t="str">
        <x:v>Management readout</x:v>
      </x:c>
    </x:row>
    <x:row r="20" ht="34" customHeight="1">
      <x:c r="A20" s="39" t="str">
        <x:v>1</x:v>
      </x:c>
      <x:c r="B20" s="40" t="str">
        <x:v>Revenue</x:v>
      </x:c>
      <x:c r="C20" s="40" t="str">
        <x:v>Unfavorable</x:v>
      </x:c>
      <x:c r="D20" s="40" t="str">
        <x:v>$7,000 below budget</x:v>
      </x:c>
      <x:c r="E20" s="40" t="str">
        <x:v>Timing</x:v>
      </x:c>
      <x:c r="F20" s="40" t="str">
        <x:v>Confirm August job starts</x:v>
      </x:c>
      <x:c r="G20" s="40" t="str">
        <x:v>Owner</x:v>
      </x:c>
      <x:c r="H20" s="41" t="str">
        <x:v>Aug 9</x:v>
      </x:c>
    </x:row>
    <x:row r="21" ht="34" customHeight="1">
      <x:c r="A21" s="42" t="str">
        <x:v>2</x:v>
      </x:c>
      <x:c r="B21" s="43" t="str">
        <x:v>Gross margin</x:v>
      </x:c>
      <x:c r="C21" s="43" t="str">
        <x:v>Unfavorable</x:v>
      </x:c>
      <x:c r="D21" s="43" t="str">
        <x:v>2.0 points below plan</x:v>
      </x:c>
      <x:c r="E21" s="43" t="str">
        <x:v>Labor / mix</x:v>
      </x:c>
      <x:c r="F21" s="43" t="str">
        <x:v>Review overtime and subcontractor usage</x:v>
      </x:c>
      <x:c r="G21" s="43" t="str">
        <x:v>Operations</x:v>
      </x:c>
      <x:c r="H21" s="44" t="str">
        <x:v>Aug 12</x:v>
      </x:c>
    </x:row>
    <x:row r="22" ht="34" customHeight="1">
      <x:c r="A22" s="42" t="str">
        <x:v>3</x:v>
      </x:c>
      <x:c r="B22" s="43" t="str">
        <x:v>Marketing</x:v>
      </x:c>
      <x:c r="C22" s="43" t="str">
        <x:v>Favorable</x:v>
      </x:c>
      <x:c r="D22" s="43" t="str">
        <x:v>$1,800 under budget</x:v>
      </x:c>
      <x:c r="E22" s="43" t="str">
        <x:v>Timing</x:v>
      </x:c>
      <x:c r="F22" s="43" t="str">
        <x:v>Do not treat delayed spend as savings</x:v>
      </x:c>
      <x:c r="G22" s="43" t="str">
        <x:v>Marketing</x:v>
      </x:c>
      <x:c r="H22" s="44" t="str">
        <x:v>Aug 14</x:v>
      </x:c>
    </x:row>
    <x:row r="23" ht="34" customHeight="1">
      <x:c r="A23" s="45" t="str">
        <x:v>4</x:v>
      </x:c>
      <x:c r="B23" s="46" t="str">
        <x:v>EBITDA</x:v>
      </x:c>
      <x:c r="C23" s="46" t="str">
        <x:v>Unfavorable</x:v>
      </x:c>
      <x:c r="D23" s="46" t="str">
        <x:v>$8,250 below budget</x:v>
      </x:c>
      <x:c r="E23" s="46" t="str">
        <x:v>Revenue + margin</x:v>
      </x:c>
      <x:c r="F23" s="46" t="str">
        <x:v>Update full-year forecast</x:v>
      </x:c>
      <x:c r="G23" s="46" t="str">
        <x:v>Owner</x:v>
      </x:c>
      <x:c r="H23" s="47" t="str">
        <x:v>Aug 16</x:v>
      </x:c>
    </x:row>
    <x:row r="25">
      <x:c r="A25" s="92" t="str">
        <x:v>Illustrative example only. Figures and explanations are fictional and are not client results.</x:v>
      </x:c>
      <x:c r="B25" s="92" t="str">
        <x:v>Illustrative example only. Figures and explanations are fictional and are not client results.</x:v>
      </x:c>
      <x:c r="C25" s="92" t="str">
        <x:v>Illustrative example only. Figures and explanations are fictional and are not client results.</x:v>
      </x:c>
      <x:c r="D25" s="92" t="str">
        <x:v>Illustrative example only. Figures and explanations are fictional and are not client results.</x:v>
      </x:c>
      <x:c r="E25" s="92" t="str">
        <x:v>Illustrative example only. Figures and explanations are fictional and are not client results.</x:v>
      </x:c>
      <x:c r="F25" s="92" t="str">
        <x:v>Illustrative example only. Figures and explanations are fictional and are not client results.</x:v>
      </x:c>
      <x:c r="G25" s="92" t="str">
        <x:v>Illustrative example only. Figures and explanations are fictional and are not client results.</x:v>
      </x:c>
      <x:c r="H25" s="92" t="str">
        <x:v>Illustrative example only. Figures and explanations are fictional and are not client results.</x:v>
      </x:c>
    </x:row>
  </x:sheetData>
  <x:mergeCells>
    <x:mergeCell ref="A1:H2"/>
    <x:mergeCell ref="A3:H3"/>
    <x:mergeCell ref="A19:H19"/>
    <x:mergeCell ref="A25:H25"/>
  </x:mergeCells>
  <x:conditionalFormatting sqref="F6:F16">
    <x:cfRule type="containsText" dxfId="4" priority="1" operator="containsText" text="F"/>
    <x:cfRule type="containsText" dxfId="5" priority="2" operator="containsText" text="U"/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48" hidden="0" customWidth="1"/>
  </x:cols>
  <x:sheetData>
    <x:row r="1" ht="38" customHeight="1">
      <x:c r="A1" s="3" t="str">
        <x:v>Model Checks and Documentation</x:v>
      </x:c>
      <x:c r="B1" s="3" t="str">
        <x:v>Model Checks and Documentation</x:v>
      </x:c>
      <x:c r="C1" s="3" t="str">
        <x:v>Model Checks and Documentation</x:v>
      </x:c>
      <x:c r="D1" s="3" t="str">
        <x:v>Model Checks and Documentation</x:v>
      </x:c>
      <x:c r="E1" s="3" t="str">
        <x:v>Model Checks and Documentation</x:v>
      </x:c>
      <x:c r="F1" s="3" t="str">
        <x:v>Model Checks and Documentation</x:v>
      </x:c>
      <x:c r="G1" s="3" t="str">
        <x:v>Model Checks and Documentation</x:v>
      </x:c>
    </x:row>
    <x:row r="2" ht="38" customHeight="1">
      <x:c r="A2" s="3" t="str">
        <x:v>Model Checks and Documentation</x:v>
      </x:c>
      <x:c r="B2" s="3" t="str">
        <x:v>Model Checks and Documentation</x:v>
      </x:c>
      <x:c r="C2" s="3" t="str">
        <x:v>Model Checks and Documentation</x:v>
      </x:c>
      <x:c r="D2" s="3" t="str">
        <x:v>Model Checks and Documentation</x:v>
      </x:c>
      <x:c r="E2" s="3" t="str">
        <x:v>Model Checks and Documentation</x:v>
      </x:c>
      <x:c r="F2" s="3" t="str">
        <x:v>Model Checks and Documentation</x:v>
      </x:c>
      <x:c r="G2" s="3" t="str">
        <x:v>Model Checks and Documentation</x:v>
      </x:c>
    </x:row>
    <x:row r="3">
      <x:c r="A3" s="4" t="str">
        <x:v>All examples are fictional and intended to demonstrate deliverable structure only</x:v>
      </x:c>
      <x:c r="B3" s="4" t="str">
        <x:v>All examples are fictional and intended to demonstrate deliverable structure only</x:v>
      </x:c>
      <x:c r="C3" s="4" t="str">
        <x:v>All examples are fictional and intended to demonstrate deliverable structure only</x:v>
      </x:c>
      <x:c r="D3" s="4" t="str">
        <x:v>All examples are fictional and intended to demonstrate deliverable structure only</x:v>
      </x:c>
      <x:c r="E3" s="4" t="str">
        <x:v>All examples are fictional and intended to demonstrate deliverable structure only</x:v>
      </x:c>
      <x:c r="F3" s="4" t="str">
        <x:v>All examples are fictional and intended to demonstrate deliverable structure only</x:v>
      </x:c>
      <x:c r="G3" s="4" t="str">
        <x:v>All examples are fictional and intended to demonstrate deliverable structure only</x:v>
      </x:c>
    </x:row>
    <x:row r="5">
      <x:c r="A5" s="18" t="str">
        <x:v>Check</x:v>
      </x:c>
      <x:c r="B5" s="18" t="str">
        <x:v>Actual</x:v>
      </x:c>
      <x:c r="C5" s="18" t="str">
        <x:v>Expected</x:v>
      </x:c>
      <x:c r="D5" s="18" t="str">
        <x:v>Difference</x:v>
      </x:c>
      <x:c r="E5" s="18" t="str">
        <x:v>Tolerance</x:v>
      </x:c>
      <x:c r="F5" s="18" t="str">
        <x:v>Status</x:v>
      </x:c>
      <x:c r="G5" s="18" t="str">
        <x:v>Notes</x:v>
      </x:c>
    </x:row>
    <x:row r="6">
      <x:c r="A6" t="str">
        <x:v>Cash roll-forward</x:v>
      </x:c>
      <x:c r="B6" s="207" t="n">
        <x:f>'13-Week Cash Flow'!O23</x:f>
        <x:v>257100</x:v>
      </x:c>
      <x:c r="C6" s="207" t="n">
        <x:f>'13-Week Cash Flow'!C6+SUM('13-Week Cash Flow'!C22:O22)</x:f>
        <x:v>257100</x:v>
      </x:c>
      <x:c r="D6" s="206" t="n">
        <x:f>B6-C6</x:f>
        <x:v>0</x:v>
      </x:c>
      <x:c r="E6" s="206" t="n">
        <x:v>0</x:v>
      </x:c>
      <x:c r="F6" t="str">
        <x:f>IF(ABS(D6)&lt;=E6,"OK","CHECK")</x:f>
        <x:v>OK</x:v>
      </x:c>
      <x:c r="G6" t="str">
        <x:v>Week 13 ending cash equals beginning cash plus cumulative net cash flow</x:v>
      </x:c>
    </x:row>
    <x:row r="7">
      <x:c r="A7" t="str">
        <x:v>Cash target populated</x:v>
      </x:c>
      <x:c r="B7" s="207" t="n">
        <x:f>COUNT('13-Week Cash Flow'!C24:O24)</x:f>
        <x:v>13</x:v>
      </x:c>
      <x:c r="C7" s="207" t="n">
        <x:v>13</x:v>
      </x:c>
      <x:c r="D7" s="206" t="n">
        <x:f>B7-C7</x:f>
        <x:v>0</x:v>
      </x:c>
      <x:c r="E7" s="206" t="n">
        <x:v>0</x:v>
      </x:c>
      <x:c r="F7" t="str">
        <x:f>IF(ABS(D7)&lt;=E7,"OK","CHECK")</x:f>
        <x:v>OK</x:v>
      </x:c>
      <x:c r="G7" t="str">
        <x:v>All 13 forecast weeks contain a minimum cash target</x:v>
      </x:c>
    </x:row>
    <x:row r="8">
      <x:c r="A8" t="str">
        <x:v>Budget P&amp;L total</x:v>
      </x:c>
      <x:c r="B8" s="207" t="n">
        <x:f>'Budget vs Actual'!C17</x:f>
        <x:v>26050</x:v>
      </x:c>
      <x:c r="C8" s="207" t="n">
        <x:f>'Budget vs Actual'!C15+'Budget vs Actual'!C16</x:f>
        <x:v>26050</x:v>
      </x:c>
      <x:c r="D8" s="206" t="n">
        <x:f>B8-C8</x:f>
        <x:v>0</x:v>
      </x:c>
      <x:c r="E8" s="206" t="n">
        <x:v>0</x:v>
      </x:c>
      <x:c r="F8" t="str">
        <x:f>IF(ABS(D8)&lt;=E8,"OK","CHECK")</x:f>
        <x:v>OK</x:v>
      </x:c>
      <x:c r="G8" t="str">
        <x:v>Net income equals EBITDA plus interest and other</x:v>
      </x:c>
    </x:row>
    <x:row r="9">
      <x:c r="A9" t="str">
        <x:v>Actual P&amp;L total</x:v>
      </x:c>
      <x:c r="B9" s="207" t="n">
        <x:f>'Budget vs Actual'!B17</x:f>
        <x:v>15600</x:v>
      </x:c>
      <x:c r="C9" s="207" t="n">
        <x:f>'Budget vs Actual'!B15+'Budget vs Actual'!B16</x:f>
        <x:v>15600</x:v>
      </x:c>
      <x:c r="D9" s="206" t="n">
        <x:f>B9-C9</x:f>
        <x:v>0</x:v>
      </x:c>
      <x:c r="E9" s="206" t="n">
        <x:v>0</x:v>
      </x:c>
      <x:c r="F9" t="str">
        <x:f>IF(ABS(D9)&lt;=E9,"OK","CHECK")</x:f>
        <x:v>OK</x:v>
      </x:c>
      <x:c r="G9" t="str">
        <x:v>Net income equals EBITDA plus interest and other</x:v>
      </x:c>
    </x:row>
    <x:row r="10">
      <x:c r="A10" t="str">
        <x:v>Dashboard KPI count</x:v>
      </x:c>
      <x:c r="B10" s="206" t="n">
        <x:v>6</x:v>
      </x:c>
      <x:c r="C10" s="206" t="n">
        <x:v>6</x:v>
      </x:c>
      <x:c r="D10" s="206" t="n">
        <x:f>B10-C10</x:f>
        <x:v>0</x:v>
      </x:c>
      <x:c r="E10" s="206" t="n">
        <x:v>0</x:v>
      </x:c>
      <x:c r="F10" t="str">
        <x:f>IF(ABS(D10)&lt;=E10,"OK","CHECK")</x:f>
        <x:v>OK</x:v>
      </x:c>
      <x:c r="G10" t="str">
        <x:v>Six owner-level KPIs are presented</x:v>
      </x:c>
    </x:row>
    <x:row r="12">
      <x:c r="A12" s="18" t="str">
        <x:v>MODEL STATUS</x:v>
      </x:c>
      <x:c r="B12" s="18" t="str">
        <x:v>MODEL STATUS</x:v>
      </x:c>
      <x:c r="C12" s="18" t="str">
        <x:v>MODEL STATUS</x:v>
      </x:c>
      <x:c r="D12" s="18" t="str">
        <x:v>MODEL STATUS</x:v>
      </x:c>
      <x:c r="E12" s="18" t="str">
        <x:v>MODEL STATUS</x:v>
      </x:c>
      <x:c r="F12" s="18" t="str">
        <x:v>MODEL STATUS</x:v>
      </x:c>
      <x:c r="G12" s="18" t="str">
        <x:v>MODEL STATUS</x:v>
      </x:c>
    </x:row>
    <x:row r="13">
      <x:c r="A13" s="209" t="str">
        <x:f>IF(COUNTIF(F6:F10,"CHECK")=0,"PASS — all required checks are OK","FAIL — review checks above")</x:f>
        <x:v>PASS — all required checks are OK</x:v>
      </x:c>
      <x:c r="B13" s="209"/>
      <x:c r="C13" s="209"/>
      <x:c r="D13" s="209"/>
      <x:c r="E13" s="209"/>
      <x:c r="F13" s="209"/>
      <x:c r="G13" s="209"/>
    </x:row>
    <x:row r="14">
      <x:c r="A14" s="209"/>
      <x:c r="B14" s="209"/>
      <x:c r="C14" s="209"/>
      <x:c r="D14" s="209"/>
      <x:c r="E14" s="209"/>
      <x:c r="F14" s="209"/>
      <x:c r="G14" s="209"/>
    </x:row>
    <x:row r="16">
      <x:c r="A16" s="99" t="str">
        <x:v>Legend</x:v>
      </x:c>
      <x:c r="B16" s="99" t="str">
        <x:v>Meaning</x:v>
      </x:c>
      <x:c r="C16" s="99"/>
      <x:c r="D16" s="99"/>
      <x:c r="E16" s="99"/>
      <x:c r="F16" s="99"/>
      <x:c r="G16" s="99"/>
    </x:row>
    <x:row r="17">
      <x:c r="A17" s="210" t="str">
        <x:v>Blue font</x:v>
      </x:c>
      <x:c r="B17" t="str">
        <x:v>Editable illustrative input</x:v>
      </x:c>
      <x:c r="C17"/>
      <x:c r="D17"/>
      <x:c r="E17"/>
      <x:c r="F17"/>
      <x:c r="G17"/>
    </x:row>
    <x:row r="18">
      <x:c r="A18" s="211" t="str">
        <x:v>Black font</x:v>
      </x:c>
      <x:c r="B18" t="str">
        <x:v>Formula / calculation</x:v>
      </x:c>
      <x:c r="C18"/>
      <x:c r="D18"/>
      <x:c r="E18"/>
      <x:c r="F18"/>
      <x:c r="G18"/>
    </x:row>
    <x:row r="19">
      <x:c r="A19" s="212" t="str">
        <x:v>Green font</x:v>
      </x:c>
      <x:c r="B19" t="str">
        <x:v>Link to another worksheet</x:v>
      </x:c>
      <x:c r="C19"/>
      <x:c r="D19"/>
      <x:c r="E19"/>
      <x:c r="F19"/>
      <x:c r="G19"/>
    </x:row>
    <x:row r="20" ht="34" customHeight="1">
      <x:c r="A20" s="213" t="str">
        <x:v>Source</x:v>
      </x:c>
      <x:c r="B20" s="214" t="str">
        <x:v>Illustrative assumptions created for Keltner Financial website examples; no client data or external source was used.</x:v>
      </x:c>
      <x:c r="C20" s="214" t="str">
        <x:v>Illustrative assumptions created for Keltner Financial website examples; no client data or external source was used.</x:v>
      </x:c>
      <x:c r="D20" s="214" t="str">
        <x:v>Illustrative assumptions created for Keltner Financial website examples; no client data or external source was used.</x:v>
      </x:c>
      <x:c r="E20" s="214" t="str">
        <x:v>Illustrative assumptions created for Keltner Financial website examples; no client data or external source was used.</x:v>
      </x:c>
      <x:c r="F20" s="214" t="str">
        <x:v>Illustrative assumptions created for Keltner Financial website examples; no client data or external source was used.</x:v>
      </x:c>
      <x:c r="G20" s="214" t="str">
        <x:v>Illustrative assumptions created for Keltner Financial website examples; no client data or external source was used.</x:v>
      </x:c>
    </x:row>
  </x:sheetData>
  <x:mergeCells>
    <x:mergeCell ref="A1:G2"/>
    <x:mergeCell ref="A3:G3"/>
    <x:mergeCell ref="A12:G12"/>
    <x:mergeCell ref="A13:G14"/>
    <x:mergeCell ref="B20:G20"/>
  </x:mergeCells>
  <x:conditionalFormatting sqref="F6:F10">
    <x:cfRule type="containsText" dxfId="6" priority="1" operator="containsText" text="OK"/>
    <x:cfRule type="containsText" dxfId="7" priority="2" operator="containsText" text="CHECK"/>
  </x:conditionalFormatting>
  <x:pageMargins left="0.7" right="0.7" top="0.75" bottom="0.75" header="0.3" footer="0.3"/>
</x:worksheet>
</file>